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50M DIV " sheetId="1" state="visible" r:id="rId3"/>
    <sheet name="Scores" sheetId="2" state="visible" r:id="rId4"/>
  </sheets>
  <definedNames>
    <definedName function="false" hidden="false" localSheetId="1" name="_xlnm.Print_Area" vbProcedure="false">Scores!$B$12:$W$33</definedName>
    <definedName function="false" hidden="false" name="_xlfn_MAXIFS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<sst xmlns="http://schemas.openxmlformats.org/spreadsheetml/2006/main" count="87" uniqueCount="33">
  <si>
    <t xml:space="preserve">Club</t>
  </si>
  <si>
    <t xml:space="preserve">Ave</t>
  </si>
  <si>
    <t xml:space="preserve">Competitor</t>
  </si>
  <si>
    <t xml:space="preserve">Last Day</t>
  </si>
  <si>
    <t xml:space="preserve">Round</t>
  </si>
  <si>
    <t xml:space="preserve">Ind Card</t>
  </si>
  <si>
    <t xml:space="preserve">Score</t>
  </si>
  <si>
    <t xml:space="preserve">Oppo</t>
  </si>
  <si>
    <t xml:space="preserve">Aggregate</t>
  </si>
  <si>
    <t xml:space="preserve">Result </t>
  </si>
  <si>
    <t xml:space="preserve">Points</t>
  </si>
  <si>
    <t xml:space="preserve">Agg.Pts</t>
  </si>
  <si>
    <t xml:space="preserve">Result</t>
  </si>
  <si>
    <t xml:space="preserve">Pos</t>
  </si>
  <si>
    <t xml:space="preserve">Ave 5 of last 6</t>
  </si>
  <si>
    <t xml:space="preserve">Total Points</t>
  </si>
  <si>
    <t xml:space="preserve">Shooter is a bogey →</t>
  </si>
  <si>
    <t xml:space="preserve">Calculate position →</t>
  </si>
  <si>
    <t xml:space="preserve">Enter shooter details and scores on this sheet ONLY. They will automatically replicate on the results sheet.</t>
  </si>
  <si>
    <t xml:space="preserve">Fill in club numbers, names, initials and averages (important). Enter “Bogey” in the name for each bogey in the division (you need do nothing else for them).</t>
  </si>
  <si>
    <t xml:space="preserve">Enter N rather than 100 for any missing scores. Enter D for disqualified scores. Note: N or D in the top cell will NCR or DQ the round.</t>
  </si>
  <si>
    <t xml:space="preserve">Scores will not appear on the result sheet until Y is entered in the red cell against the round number. This will allow scores to be entered in advance and not show on the results sheet.</t>
  </si>
  <si>
    <t xml:space="preserve">The below cells contain (per shooter):</t>
  </si>
  <si>
    <t xml:space="preserve">Club No.</t>
  </si>
  <si>
    <t xml:space="preserve">Average</t>
  </si>
  <si>
    <t xml:space="preserve">Shooter Name</t>
  </si>
  <si>
    <t xml:space="preserve">LDFS →</t>
  </si>
  <si>
    <t xml:space="preserve">Division:</t>
  </si>
  <si>
    <t xml:space="preserve">Due with SO →</t>
  </si>
  <si>
    <t xml:space="preserve">Z</t>
  </si>
  <si>
    <t xml:space="preserve">Round No. →</t>
  </si>
  <si>
    <t xml:space="preserve">Round complete or closed: →</t>
  </si>
  <si>
    <t xml:space="preserve">The indicator will set automatically when the due date passes. You can override it (by entering Y) if you have all the scores ahead of time.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</si>
</sst>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"/>
    <numFmt numFmtId="166" formatCode="d/m/yy;@"/>
    <numFmt numFmtId="167" formatCode="General"/>
    <numFmt numFmtId="168" formatCode="@"/>
    <numFmt numFmtId="169" formatCode="0.0"/>
    <numFmt numFmtId="170" formatCode="[$-809]dd\-mmm"/>
    <numFmt numFmtId="171" formatCode="0.0000000"/>
    <numFmt numFmtId="172" formatCode="0.00000"/>
    <numFmt numFmtId="173" formatCode="dd\-mmm"/>
  </numFmts>
  <fonts count="3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7"/>
      <name val="Arial Narrow"/>
      <family val="2"/>
      <charset val="1"/>
    </font>
    <font>
      <b val="true"/>
      <sz val="12"/>
      <name val="Arial"/>
      <family val="2"/>
      <charset val="1"/>
    </font>
    <font>
      <sz val="13"/>
      <name val="Cambria"/>
      <family val="1"/>
      <charset val="1"/>
    </font>
    <font>
      <b val="true"/>
      <i val="true"/>
      <sz val="12"/>
      <color rgb="FF0000FF"/>
      <name val="AGaramond Bold"/>
      <family val="2"/>
      <charset val="1"/>
    </font>
    <font>
      <sz val="6"/>
      <name val="Arial"/>
      <family val="2"/>
      <charset val="1"/>
    </font>
    <font>
      <b val="true"/>
      <sz val="7"/>
      <name val="Arial"/>
      <family val="2"/>
      <charset val="1"/>
    </font>
    <font>
      <b val="true"/>
      <sz val="8"/>
      <name val="Arial Narrow"/>
      <family val="2"/>
      <charset val="1"/>
    </font>
    <font>
      <b val="true"/>
      <sz val="11"/>
      <name val="Arial"/>
      <family val="2"/>
      <charset val="1"/>
    </font>
    <font>
      <b val="true"/>
      <sz val="8"/>
      <color rgb="FF0000FF"/>
      <name val="AGaramond Bold"/>
      <family val="2"/>
      <charset val="1"/>
    </font>
    <font>
      <sz val="9"/>
      <name val="Arial Narrow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8"/>
      <color rgb="FFFF000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i val="true"/>
      <sz val="6"/>
      <name val="Arial Narrow"/>
      <family val="2"/>
      <charset val="1"/>
    </font>
    <font>
      <i val="true"/>
      <sz val="14"/>
      <name val="Cambria"/>
      <family val="1"/>
      <charset val="1"/>
    </font>
    <font>
      <sz val="12"/>
      <name val="Abadi MT Condensed Extra Bold"/>
      <family val="2"/>
      <charset val="1"/>
    </font>
    <font>
      <b val="true"/>
      <sz val="14"/>
      <color rgb="FFFF0000"/>
      <name val="Arial"/>
      <family val="2"/>
      <charset val="1"/>
    </font>
    <font>
      <sz val="12"/>
      <color rgb="FFFF0000"/>
      <name val="Arial"/>
      <family val="2"/>
      <charset val="1"/>
    </font>
    <font>
      <sz val="10"/>
      <color rgb="FFC0C0C0"/>
      <name val="Cambria"/>
      <family val="1"/>
      <charset val="1"/>
    </font>
    <font>
      <sz val="8"/>
      <color rgb="FFC0C0C0"/>
      <name val="Cambria"/>
      <family val="1"/>
      <charset val="1"/>
    </font>
    <font>
      <sz val="10"/>
      <name val="Arial"/>
      <family val="0"/>
      <charset val="1"/>
    </font>
    <font>
      <sz val="14"/>
      <name val="Arial"/>
      <family val="2"/>
      <charset val="1"/>
    </font>
    <font>
      <b val="true"/>
      <sz val="10"/>
      <name val="Arial"/>
      <family val="0"/>
      <charset val="1"/>
    </font>
    <font>
      <b val="true"/>
      <sz val="11"/>
      <color rgb="FF3366FF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168253"/>
        <bgColor rgb="FF127622"/>
      </patternFill>
    </fill>
    <fill>
      <patternFill patternType="solid">
        <fgColor rgb="FF339966"/>
        <bgColor rgb="FF3FAF46"/>
      </patternFill>
    </fill>
    <fill>
      <patternFill patternType="solid">
        <fgColor rgb="FFFFFFFF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CCCCFF"/>
        <bgColor rgb="FFC0C0C0"/>
      </patternFill>
    </fill>
    <fill>
      <patternFill patternType="solid">
        <fgColor rgb="FF3FAF46"/>
        <bgColor rgb="FF339966"/>
      </patternFill>
    </fill>
    <fill>
      <patternFill patternType="solid">
        <fgColor rgb="FFBBE33D"/>
        <bgColor rgb="FFFFCC00"/>
      </patternFill>
    </fill>
    <fill>
      <patternFill patternType="solid">
        <fgColor rgb="FFFFCC99"/>
        <bgColor rgb="FFC0C0C0"/>
      </patternFill>
    </fill>
    <fill>
      <patternFill patternType="solid">
        <fgColor rgb="FFFF0000"/>
        <bgColor rgb="FF993300"/>
      </patternFill>
    </fill>
  </fills>
  <borders count="45">
    <border diagonalUp="false" diagonalDown="false">
      <left/>
      <right/>
      <top/>
      <bottom/>
      <diagonal/>
    </border>
    <border diagonalUp="false" diagonalDown="false">
      <left style="double"/>
      <right style="double"/>
      <top style="double"/>
      <bottom style="medium"/>
      <diagonal/>
    </border>
    <border diagonalUp="false" diagonalDown="false">
      <left style="double"/>
      <right style="double"/>
      <top style="medium"/>
      <bottom style="thin"/>
      <diagonal/>
    </border>
    <border diagonalUp="false" diagonalDown="false">
      <left style="double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double"/>
      <top style="medium"/>
      <bottom style="thin"/>
      <diagonal/>
    </border>
    <border diagonalUp="false" diagonalDown="false">
      <left style="double"/>
      <right style="double"/>
      <top style="medium"/>
      <bottom/>
      <diagonal/>
    </border>
    <border diagonalUp="false" diagonalDown="false">
      <left style="double"/>
      <right/>
      <top style="medium"/>
      <bottom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 style="double"/>
      <top/>
      <bottom/>
      <diagonal/>
    </border>
    <border diagonalUp="false" diagonalDown="false">
      <left style="double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double"/>
      <right style="double"/>
      <top style="thin"/>
      <bottom/>
      <diagonal/>
    </border>
    <border diagonalUp="false" diagonalDown="false">
      <left style="thin"/>
      <right style="double"/>
      <top style="thin"/>
      <bottom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 style="thin"/>
      <right style="double"/>
      <top/>
      <bottom style="double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>
        <color rgb="FF127622"/>
      </left>
      <right style="medium">
        <color rgb="FF127622"/>
      </right>
      <top style="medium">
        <color rgb="FF127622"/>
      </top>
      <bottom/>
      <diagonal/>
    </border>
    <border diagonalUp="false" diagonalDown="false">
      <left style="medium">
        <color rgb="FF069A2E"/>
      </left>
      <right style="medium">
        <color rgb="FF069A2E"/>
      </right>
      <top/>
      <bottom/>
      <diagonal/>
    </border>
    <border diagonalUp="false" diagonalDown="false">
      <left style="medium">
        <color rgb="FF069A2E"/>
      </left>
      <right style="medium">
        <color rgb="FF069A2E"/>
      </right>
      <top/>
      <bottom style="medium">
        <color rgb="FF069A2E"/>
      </bottom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ck"/>
      <right style="thick"/>
      <top style="thin"/>
      <bottom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/>
      <top style="thick"/>
      <bottom style="thin"/>
      <diagonal/>
    </border>
    <border diagonalUp="false" diagonalDown="false">
      <left style="medium"/>
      <right style="thin"/>
      <top style="thick"/>
      <bottom style="thin"/>
      <diagonal/>
    </border>
    <border diagonalUp="false" diagonalDown="false">
      <left style="thin"/>
      <right style="double"/>
      <top style="thick"/>
      <bottom style="thick"/>
      <diagonal/>
    </border>
    <border diagonalUp="false" diagonalDown="false">
      <left style="thick"/>
      <right style="thick"/>
      <top style="thin"/>
      <bottom style="thick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ck"/>
      <right style="thin"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2" border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4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4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4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7" fillId="5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4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7" fillId="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4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1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7" fillId="0" borderId="12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7" fillId="0" borderId="13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0" fillId="0" borderId="14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2" fillId="6" borderId="14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3" fillId="0" borderId="14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3" fillId="0" borderId="15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4" fillId="0" borderId="12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4" fillId="0" borderId="16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4" fillId="0" borderId="17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0" fillId="0" borderId="18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4" fillId="0" borderId="19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0" fontId="15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7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6" fontId="22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19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2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7" fontId="24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5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7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2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6" fillId="0" borderId="0" xfId="0" applyFont="true" applyBorder="false" applyAlignment="true" applyProtection="true">
      <alignment horizontal="general" vertical="bottom" textRotation="90" wrapText="false" indent="0" shrinkToFit="false"/>
      <protection locked="true" hidden="true"/>
    </xf>
    <xf numFmtId="172" fontId="6" fillId="0" borderId="0" xfId="0" applyFont="true" applyBorder="false" applyAlignment="true" applyProtection="true">
      <alignment horizontal="general" vertical="bottom" textRotation="90" wrapText="false" indent="0" shrinkToFit="false"/>
      <protection locked="true" hidden="true"/>
    </xf>
    <xf numFmtId="172" fontId="2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72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1" fillId="0" borderId="2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8" borderId="2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1" fillId="0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1" fillId="0" borderId="2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1" fillId="0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2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3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70" fontId="0" fillId="0" borderId="3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9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3" fontId="0" fillId="0" borderId="3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73" fontId="0" fillId="0" borderId="3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0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3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1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33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3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4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33" fillId="0" borderId="4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11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nd_1st_Place" xfId="20"/>
    <cellStyle name="Cond_Pub_Round" xfId="21"/>
    <cellStyle name="Normal 19" xfId="22"/>
  </cellStyles>
  <dxfs count="2">
    <dxf>
      <font>
        <name val="Arial"/>
        <charset val="1"/>
        <family val="2"/>
        <b val="1"/>
        <i val="0"/>
        <sz val="14"/>
      </font>
      <fill>
        <patternFill>
          <bgColor rgb="FF168253"/>
        </patternFill>
      </fill>
    </dxf>
    <dxf>
      <font>
        <name val="Arial"/>
        <charset val="1"/>
        <family val="2"/>
        <b val="1"/>
        <i val="0"/>
        <strike val="0"/>
        <color rgb="FF000000"/>
        <sz val="10"/>
        <u val="none"/>
      </font>
      <fill>
        <patternFill>
          <bgColor rgb="FF339966"/>
        </patternFill>
      </fill>
      <border diagonalUp="false" diagonalDown="false">
        <left/>
        <right/>
        <top/>
        <bottom/>
        <diagonal/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168253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69A2E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FAF46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BB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4.65" zeroHeight="false" outlineLevelRow="0" outlineLevelCol="0"/>
  <cols>
    <col collapsed="false" customWidth="true" hidden="false" outlineLevel="0" max="1" min="1" style="1" width="1.08"/>
    <col collapsed="false" customWidth="true" hidden="false" outlineLevel="0" max="2" min="2" style="2" width="6.51"/>
    <col collapsed="false" customWidth="true" hidden="false" outlineLevel="0" max="3" min="3" style="2" width="3.22"/>
    <col collapsed="false" customWidth="true" hidden="false" outlineLevel="0" max="4" min="4" style="3" width="5.04"/>
    <col collapsed="false" customWidth="true" hidden="false" outlineLevel="0" max="5" min="5" style="2" width="4.14"/>
    <col collapsed="false" customWidth="true" hidden="false" outlineLevel="0" max="6" min="6" style="2" width="2.79"/>
    <col collapsed="false" customWidth="true" hidden="false" outlineLevel="0" max="7" min="7" style="2" width="4.22"/>
    <col collapsed="false" customWidth="true" hidden="false" outlineLevel="0" max="9" min="8" style="2" width="2.5"/>
    <col collapsed="false" customWidth="true" hidden="false" outlineLevel="0" max="10" min="10" style="2" width="3.65"/>
    <col collapsed="false" customWidth="true" hidden="false" outlineLevel="0" max="11" min="11" style="2" width="0.98"/>
    <col collapsed="false" customWidth="true" hidden="false" outlineLevel="0" max="12" min="12" style="3" width="5.04"/>
    <col collapsed="false" customWidth="true" hidden="false" outlineLevel="0" max="13" min="13" style="2" width="4.14"/>
    <col collapsed="false" customWidth="true" hidden="false" outlineLevel="0" max="14" min="14" style="2" width="2.79"/>
    <col collapsed="false" customWidth="true" hidden="false" outlineLevel="0" max="15" min="15" style="2" width="4.22"/>
    <col collapsed="false" customWidth="true" hidden="false" outlineLevel="0" max="17" min="16" style="2" width="2.5"/>
    <col collapsed="false" customWidth="true" hidden="false" outlineLevel="0" max="18" min="18" style="2" width="3.65"/>
    <col collapsed="false" customWidth="true" hidden="false" outlineLevel="0" max="19" min="19" style="2" width="0.98"/>
    <col collapsed="false" customWidth="true" hidden="false" outlineLevel="0" max="20" min="20" style="2" width="5.04"/>
    <col collapsed="false" customWidth="true" hidden="false" outlineLevel="0" max="21" min="21" style="2" width="4.1"/>
    <col collapsed="false" customWidth="true" hidden="false" outlineLevel="0" max="22" min="22" style="2" width="2.79"/>
    <col collapsed="false" customWidth="true" hidden="false" outlineLevel="0" max="23" min="23" style="2" width="4.22"/>
    <col collapsed="false" customWidth="true" hidden="false" outlineLevel="0" max="25" min="24" style="2" width="2.5"/>
    <col collapsed="false" customWidth="true" hidden="false" outlineLevel="0" max="26" min="26" style="2" width="3.65"/>
    <col collapsed="false" customWidth="true" hidden="false" outlineLevel="0" max="27" min="27" style="2" width="0.98"/>
    <col collapsed="false" customWidth="true" hidden="false" outlineLevel="0" max="28" min="28" style="2" width="5.04"/>
    <col collapsed="false" customWidth="true" hidden="false" outlineLevel="0" max="29" min="29" style="2" width="4.14"/>
    <col collapsed="false" customWidth="true" hidden="false" outlineLevel="0" max="30" min="30" style="2" width="2.79"/>
    <col collapsed="false" customWidth="true" hidden="false" outlineLevel="0" max="31" min="31" style="2" width="4.22"/>
    <col collapsed="false" customWidth="true" hidden="false" outlineLevel="0" max="33" min="32" style="2" width="2.5"/>
    <col collapsed="false" customWidth="true" hidden="false" outlineLevel="0" max="34" min="34" style="2" width="3.65"/>
    <col collapsed="false" customWidth="true" hidden="false" outlineLevel="0" max="35" min="35" style="2" width="0.98"/>
    <col collapsed="false" customWidth="true" hidden="false" outlineLevel="0" max="36" min="36" style="2" width="5.04"/>
    <col collapsed="false" customWidth="true" hidden="false" outlineLevel="0" max="37" min="37" style="2" width="4.14"/>
    <col collapsed="false" customWidth="true" hidden="false" outlineLevel="0" max="38" min="38" style="2" width="2.79"/>
    <col collapsed="false" customWidth="true" hidden="false" outlineLevel="0" max="39" min="39" style="2" width="4.22"/>
    <col collapsed="false" customWidth="true" hidden="false" outlineLevel="0" max="41" min="40" style="2" width="2.5"/>
    <col collapsed="false" customWidth="true" hidden="false" outlineLevel="0" max="42" min="42" style="2" width="3.65"/>
    <col collapsed="false" customWidth="true" hidden="false" outlineLevel="0" max="43" min="43" style="2" width="0.98"/>
    <col collapsed="false" customWidth="true" hidden="false" outlineLevel="0" max="44" min="44" style="2" width="5.04"/>
    <col collapsed="false" customWidth="true" hidden="false" outlineLevel="0" max="45" min="45" style="2" width="4.14"/>
    <col collapsed="false" customWidth="true" hidden="false" outlineLevel="0" max="46" min="46" style="2" width="2.79"/>
    <col collapsed="false" customWidth="true" hidden="false" outlineLevel="0" max="47" min="47" style="2" width="4.22"/>
    <col collapsed="false" customWidth="true" hidden="false" outlineLevel="0" max="49" min="48" style="2" width="2.5"/>
    <col collapsed="false" customWidth="true" hidden="false" outlineLevel="0" max="50" min="50" style="2" width="3.65"/>
    <col collapsed="false" customWidth="true" hidden="false" outlineLevel="0" max="53" min="51" style="2" width="8.94"/>
    <col collapsed="false" customWidth="true" hidden="false" outlineLevel="0" max="54" min="54" style="4" width="15.79"/>
    <col collapsed="false" customWidth="true" hidden="false" outlineLevel="0" max="251" min="55" style="2" width="8.94"/>
  </cols>
  <sheetData>
    <row r="1" customFormat="false" ht="8.2" hidden="false" customHeight="true" outlineLevel="0" collapsed="false">
      <c r="A1" s="5"/>
      <c r="B1" s="6"/>
      <c r="C1" s="6"/>
      <c r="D1" s="7"/>
      <c r="E1" s="6"/>
      <c r="F1" s="6"/>
      <c r="G1" s="6"/>
      <c r="H1" s="6"/>
      <c r="I1" s="6"/>
      <c r="J1" s="6"/>
      <c r="K1" s="6"/>
      <c r="L1" s="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="6" customFormat="true" ht="24" hidden="false" customHeight="true" outlineLevel="0" collapsed="false">
      <c r="A2" s="8"/>
      <c r="B2" s="9" t="str">
        <f aca="false">Scores!$B$19</f>
        <v>CSSC TSA Winter 2024/25 I50M Div Z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BB2" s="10"/>
    </row>
    <row r="3" s="22" customFormat="true" ht="20.25" hidden="false" customHeight="true" outlineLevel="0" collapsed="false">
      <c r="A3" s="11"/>
      <c r="B3" s="12" t="s">
        <v>0</v>
      </c>
      <c r="C3" s="12"/>
      <c r="D3" s="13" t="str">
        <f aca="false">IF(OR($F$29,Scores!$B$20=""),"",Scores!$B$20)</f>
        <v/>
      </c>
      <c r="E3" s="14"/>
      <c r="F3" s="14" t="n">
        <v>1</v>
      </c>
      <c r="G3" s="15" t="s">
        <v>1</v>
      </c>
      <c r="H3" s="15"/>
      <c r="I3" s="16" t="str">
        <f aca="false">IF(OR($F$29,NOT(ISNUMBER(Scores!$C$20))),"",Scores!$C$20)</f>
        <v/>
      </c>
      <c r="J3" s="16"/>
      <c r="K3" s="17"/>
      <c r="L3" s="13" t="str">
        <f aca="false">IF(OR($N$29,Scores!$B$22=""),"",Scores!$B$22)</f>
        <v/>
      </c>
      <c r="M3" s="14"/>
      <c r="N3" s="14" t="n">
        <v>2</v>
      </c>
      <c r="O3" s="15" t="s">
        <v>1</v>
      </c>
      <c r="P3" s="15"/>
      <c r="Q3" s="18" t="str">
        <f aca="false">IF(OR($N$29,NOT(ISNUMBER(Scores!$C$22))),"",Scores!$C$22)</f>
        <v/>
      </c>
      <c r="R3" s="18"/>
      <c r="S3" s="17"/>
      <c r="T3" s="19" t="str">
        <f aca="false">IF(OR($V$29,Scores!$B$24=""),"",Scores!$B$24)</f>
        <v/>
      </c>
      <c r="U3" s="14"/>
      <c r="V3" s="14" t="n">
        <v>3</v>
      </c>
      <c r="W3" s="15" t="s">
        <v>1</v>
      </c>
      <c r="X3" s="15"/>
      <c r="Y3" s="18" t="str">
        <f aca="false">IF(OR($V$29,NOT(ISNUMBER(Scores!$C$24))),"",Scores!$C$24)</f>
        <v/>
      </c>
      <c r="Z3" s="18"/>
      <c r="AA3" s="20"/>
      <c r="AB3" s="21" t="str">
        <f aca="false">IF(OR($AD$29,Scores!$B$26=""),"",Scores!$B$26)</f>
        <v/>
      </c>
      <c r="AC3" s="14"/>
      <c r="AD3" s="14" t="n">
        <v>4</v>
      </c>
      <c r="AE3" s="15" t="s">
        <v>1</v>
      </c>
      <c r="AF3" s="15"/>
      <c r="AG3" s="18" t="str">
        <f aca="false">IF(OR($AD$29,NOT(ISNUMBER(Scores!$C$26))),"",Scores!$C$26)</f>
        <v/>
      </c>
      <c r="AH3" s="18"/>
      <c r="AI3" s="17"/>
      <c r="AJ3" s="19" t="str">
        <f aca="false">IF(OR($AL$29,Scores!$B$28=""),"",Scores!$B$28)</f>
        <v/>
      </c>
      <c r="AK3" s="14"/>
      <c r="AL3" s="14" t="n">
        <v>5</v>
      </c>
      <c r="AM3" s="15" t="s">
        <v>1</v>
      </c>
      <c r="AN3" s="15"/>
      <c r="AO3" s="18" t="str">
        <f aca="false">IF(OR($AL$29,NOT(ISNUMBER(Scores!$C$28))),"",Scores!$C$28)</f>
        <v/>
      </c>
      <c r="AP3" s="18"/>
      <c r="AQ3" s="17"/>
      <c r="AR3" s="19" t="str">
        <f aca="false">IF(OR($AT$29,Scores!$B$30=""),"",Scores!$B$30)</f>
        <v/>
      </c>
      <c r="AS3" s="14"/>
      <c r="AT3" s="14" t="n">
        <v>6</v>
      </c>
      <c r="AU3" s="15" t="s">
        <v>1</v>
      </c>
      <c r="AV3" s="15"/>
      <c r="AW3" s="18" t="str">
        <f aca="false">IF(OR($AT$29,NOT(ISNUMBER(Scores!$C$30))),"",Scores!$C$30)</f>
        <v/>
      </c>
      <c r="AX3" s="18"/>
      <c r="BB3" s="23"/>
    </row>
    <row r="4" s="6" customFormat="true" ht="28.5" hidden="false" customHeight="true" outlineLevel="0" collapsed="false">
      <c r="A4" s="8"/>
      <c r="B4" s="24" t="s">
        <v>2</v>
      </c>
      <c r="C4" s="24"/>
      <c r="D4" s="25" t="str">
        <f aca="false">IF(Scores!$B$21="","",Scores!$B$21)</f>
        <v/>
      </c>
      <c r="E4" s="25"/>
      <c r="F4" s="25"/>
      <c r="G4" s="25"/>
      <c r="H4" s="25"/>
      <c r="I4" s="25"/>
      <c r="J4" s="25"/>
      <c r="K4" s="26"/>
      <c r="L4" s="25" t="str">
        <f aca="false">IF(Scores!$B$23="","",Scores!$B$23)</f>
        <v/>
      </c>
      <c r="M4" s="25"/>
      <c r="N4" s="25"/>
      <c r="O4" s="25"/>
      <c r="P4" s="25"/>
      <c r="Q4" s="25"/>
      <c r="R4" s="25"/>
      <c r="S4" s="26"/>
      <c r="T4" s="25" t="str">
        <f aca="false">IF(Scores!$B$25="","",Scores!$B$25)</f>
        <v/>
      </c>
      <c r="U4" s="25"/>
      <c r="V4" s="25"/>
      <c r="W4" s="25"/>
      <c r="X4" s="25"/>
      <c r="Y4" s="25"/>
      <c r="Z4" s="25"/>
      <c r="AA4" s="26"/>
      <c r="AB4" s="25" t="str">
        <f aca="false">IF(Scores!$B$27="","",Scores!$B$27)</f>
        <v/>
      </c>
      <c r="AC4" s="25"/>
      <c r="AD4" s="25"/>
      <c r="AE4" s="25"/>
      <c r="AF4" s="25"/>
      <c r="AG4" s="25"/>
      <c r="AH4" s="25"/>
      <c r="AI4" s="26"/>
      <c r="AJ4" s="27" t="str">
        <f aca="false">IF(Scores!$B$29="","",Scores!$B$29)</f>
        <v/>
      </c>
      <c r="AK4" s="27"/>
      <c r="AL4" s="27"/>
      <c r="AM4" s="27"/>
      <c r="AN4" s="27"/>
      <c r="AO4" s="27"/>
      <c r="AP4" s="27"/>
      <c r="AQ4" s="28"/>
      <c r="AR4" s="27" t="str">
        <f aca="false">IF(Scores!$B$31="","",Scores!$B$31)</f>
        <v/>
      </c>
      <c r="AS4" s="27"/>
      <c r="AT4" s="27"/>
      <c r="AU4" s="27"/>
      <c r="AV4" s="27"/>
      <c r="AW4" s="27"/>
      <c r="AX4" s="27"/>
      <c r="BB4" s="10"/>
    </row>
    <row r="5" s="42" customFormat="true" ht="59.25" hidden="false" customHeight="true" outlineLevel="0" collapsed="false">
      <c r="A5" s="29"/>
      <c r="B5" s="30" t="s">
        <v>3</v>
      </c>
      <c r="C5" s="31" t="s">
        <v>4</v>
      </c>
      <c r="D5" s="32" t="s">
        <v>5</v>
      </c>
      <c r="E5" s="33" t="s">
        <v>6</v>
      </c>
      <c r="F5" s="34" t="s">
        <v>7</v>
      </c>
      <c r="G5" s="35" t="s">
        <v>8</v>
      </c>
      <c r="H5" s="35" t="s">
        <v>9</v>
      </c>
      <c r="I5" s="36" t="s">
        <v>10</v>
      </c>
      <c r="J5" s="37" t="s">
        <v>11</v>
      </c>
      <c r="K5" s="38"/>
      <c r="L5" s="32" t="s">
        <v>5</v>
      </c>
      <c r="M5" s="33" t="s">
        <v>6</v>
      </c>
      <c r="N5" s="34" t="s">
        <v>7</v>
      </c>
      <c r="O5" s="35" t="s">
        <v>8</v>
      </c>
      <c r="P5" s="35" t="s">
        <v>12</v>
      </c>
      <c r="Q5" s="36" t="s">
        <v>10</v>
      </c>
      <c r="R5" s="37" t="s">
        <v>11</v>
      </c>
      <c r="S5" s="38"/>
      <c r="T5" s="32" t="s">
        <v>5</v>
      </c>
      <c r="U5" s="33" t="s">
        <v>6</v>
      </c>
      <c r="V5" s="34" t="s">
        <v>7</v>
      </c>
      <c r="W5" s="35" t="s">
        <v>8</v>
      </c>
      <c r="X5" s="35" t="s">
        <v>12</v>
      </c>
      <c r="Y5" s="36" t="s">
        <v>10</v>
      </c>
      <c r="Z5" s="37" t="s">
        <v>11</v>
      </c>
      <c r="AA5" s="39"/>
      <c r="AB5" s="32" t="s">
        <v>5</v>
      </c>
      <c r="AC5" s="40" t="s">
        <v>6</v>
      </c>
      <c r="AD5" s="34" t="s">
        <v>7</v>
      </c>
      <c r="AE5" s="35" t="s">
        <v>8</v>
      </c>
      <c r="AF5" s="35" t="s">
        <v>9</v>
      </c>
      <c r="AG5" s="36" t="s">
        <v>10</v>
      </c>
      <c r="AH5" s="37" t="s">
        <v>11</v>
      </c>
      <c r="AI5" s="38"/>
      <c r="AJ5" s="32" t="s">
        <v>5</v>
      </c>
      <c r="AK5" s="33" t="s">
        <v>6</v>
      </c>
      <c r="AL5" s="34" t="s">
        <v>7</v>
      </c>
      <c r="AM5" s="35" t="s">
        <v>8</v>
      </c>
      <c r="AN5" s="35" t="s">
        <v>12</v>
      </c>
      <c r="AO5" s="36" t="s">
        <v>10</v>
      </c>
      <c r="AP5" s="37" t="s">
        <v>11</v>
      </c>
      <c r="AQ5" s="41"/>
      <c r="AR5" s="32" t="s">
        <v>5</v>
      </c>
      <c r="AS5" s="33" t="s">
        <v>6</v>
      </c>
      <c r="AT5" s="34" t="s">
        <v>7</v>
      </c>
      <c r="AU5" s="35" t="s">
        <v>8</v>
      </c>
      <c r="AV5" s="35" t="s">
        <v>12</v>
      </c>
      <c r="AW5" s="36" t="s">
        <v>10</v>
      </c>
      <c r="AX5" s="37" t="s">
        <v>11</v>
      </c>
      <c r="BB5" s="43"/>
    </row>
    <row r="6" customFormat="false" ht="12.95" hidden="false" customHeight="true" outlineLevel="0" collapsed="false">
      <c r="A6" s="8"/>
      <c r="B6" s="44" t="n">
        <f aca="false">Scores!D16</f>
        <v>45586</v>
      </c>
      <c r="C6" s="45" t="n">
        <v>1</v>
      </c>
      <c r="D6" s="46" t="str">
        <f aca="true">IF(OR(OFFSET($F$29,0,(F$3-1)*8),Scores!$H$1&lt;$C6),"",OFFSET(Scores!$D$20,(F$3-1)*2,($C6-1)*2))</f>
        <v/>
      </c>
      <c r="E6" s="47" t="str">
        <f aca="true">IF(AND(Scores!$H$1&gt;=$C6,OFFSET($F$29,0,(F$3-1)*8)),IF(ISNUMBER(OFFSET($I$3,0,(F6-1)*8)),ROUND(OFFSET($I$3,0,(F6-1)*8),0),0),IF(D6="","",IF(D6="N","NCR",IF(D6="D","DQ",OFFSET(Scores!$E$20,(F$3-1)*2,($C6-1)*2)))))</f>
        <v/>
      </c>
      <c r="F6" s="48" t="n">
        <v>2</v>
      </c>
      <c r="G6" s="49" t="str">
        <f aca="false">IF(E6="","",IF(OR(E6="NCR",E6="DQ"),200,E6)+IF($C6=1,0,G4))</f>
        <v/>
      </c>
      <c r="H6" s="50" t="str">
        <f aca="true">IF(OR(E6="",OFFSET($E6,0,(F6-1)*8)=""),"",IF(OR(E6="NCR",E6="DQ"),"L",IF(OR(OFFSET($E6,0,(F6-1)*8)="NCR",OFFSET($E6,0,(F6-1)*8)="DQ"),"W",IF(E6=OFFSET($E6,0,(F6-1)*8),"D",IF(E6&gt;OFFSET($E6,0,(F6-1)*8),"L","W")))))</f>
        <v/>
      </c>
      <c r="I6" s="51" t="str">
        <f aca="false">IF(H6="","",IF(H6="D",1,IF(H6="W",2,0)))</f>
        <v/>
      </c>
      <c r="J6" s="52" t="str">
        <f aca="false">IF(I6="","",SUM(I$6:I6))</f>
        <v/>
      </c>
      <c r="K6" s="53"/>
      <c r="L6" s="46" t="str">
        <f aca="true">IF(OR(OFFSET($F$29,0,(N$3-1)*8),Scores!$H$1&lt;$C6),"",OFFSET(Scores!$D$20,(N$3-1)*2,($C6-1)*2))</f>
        <v/>
      </c>
      <c r="M6" s="47" t="str">
        <f aca="true">IF(AND(Scores!$H$1&gt;=$C6,OFFSET($F$29,0,(N$3-1)*8)),IF(ISNUMBER(OFFSET($I$3,0,(N6-1)*8)),ROUND(OFFSET($I$3,0,(N6-1)*8),0),0),IF(L6="","",IF(L6="N","NCR",IF(L6="D","DQ",OFFSET(Scores!$E$20,(N$3-1)*2,($C6-1)*2)))))</f>
        <v/>
      </c>
      <c r="N6" s="48" t="n">
        <v>1</v>
      </c>
      <c r="O6" s="49" t="str">
        <f aca="false">IF(M6="","",IF(OR(M6="NCR",M6="DQ"),200,M6)+IF($C6=1,0,O4))</f>
        <v/>
      </c>
      <c r="P6" s="50" t="str">
        <f aca="true">IF(OR(M6="",OFFSET($E6,0,(N6-1)*8)=""),"",IF(OR(M6="NCR",M6="DQ"),"L",IF(OR(OFFSET($E6,0,(N6-1)*8)="NCR",OFFSET($E6,0,(N6-1)*8)="DQ"),"W",IF(M6=OFFSET($E6,0,(N6-1)*8),"D",IF(M6&gt;OFFSET($E6,0,(N6-1)*8),"L","W")))))</f>
        <v/>
      </c>
      <c r="Q6" s="54" t="str">
        <f aca="false">IF(P6="","",IF(P6="D",1,IF(P6="W",2,0)))</f>
        <v/>
      </c>
      <c r="R6" s="52" t="str">
        <f aca="false">IF(Q6="","",SUM(Q$6:Q6))</f>
        <v/>
      </c>
      <c r="S6" s="53"/>
      <c r="T6" s="46" t="str">
        <f aca="true">IF(OR(OFFSET($F$29,0,(V$3-1)*8),Scores!$H$1&lt;$C6),"",OFFSET(Scores!$D$20,(V$3-1)*2,($C6-1)*2))</f>
        <v/>
      </c>
      <c r="U6" s="47" t="str">
        <f aca="true">IF(AND(Scores!$H$1&gt;=$C6,OFFSET($F$29,0,(V$3-1)*8)),IF(ISNUMBER(OFFSET($I$3,0,(V6-1)*8)),ROUND(OFFSET($I$3,0,(V6-1)*8),0),0),IF(T6="","",IF(T6="N","NCR",IF(T6="D","DQ",OFFSET(Scores!$E$20,(V$3-1)*2,($C6-1)*2)))))</f>
        <v/>
      </c>
      <c r="V6" s="48" t="n">
        <v>5</v>
      </c>
      <c r="W6" s="49" t="str">
        <f aca="false">IF(U6="","",IF(OR(U6="NCR",U6="DQ"),200,U6)+IF($C6=1,0,W4))</f>
        <v/>
      </c>
      <c r="X6" s="50" t="str">
        <f aca="true">IF(OR(U6="",OFFSET($E6,0,(V6-1)*8)=""),"",IF(OR(U6="NCR",U6="DQ"),"L",IF(OR(OFFSET($E6,0,(V6-1)*8)="NCR",OFFSET($E6,0,(V6-1)*8)="DQ"),"W",IF(U6=OFFSET($E6,0,(V6-1)*8),"D",IF(U6&gt;OFFSET($E6,0,(V6-1)*8),"L","W")))))</f>
        <v/>
      </c>
      <c r="Y6" s="54" t="str">
        <f aca="false">IF(X6="","",IF(X6="D",1,IF(X6="W",2,0)))</f>
        <v/>
      </c>
      <c r="Z6" s="52" t="str">
        <f aca="false">IF(Y6="","",SUM(Y$6:Y6))</f>
        <v/>
      </c>
      <c r="AA6" s="55"/>
      <c r="AB6" s="46" t="str">
        <f aca="true">IF(OR(OFFSET($F$29,0,(AD$3-1)*8),Scores!$H$1&lt;$C6),"",OFFSET(Scores!$D$20,(AD$3-1)*2,($C6-1)*2))</f>
        <v/>
      </c>
      <c r="AC6" s="47" t="str">
        <f aca="true">IF(AND(Scores!$H$1&gt;=$C6,OFFSET($F$29,0,(AD$3-1)*8)),IF(ISNUMBER(OFFSET($I$3,0,(AD6-1)*8)),ROUND(OFFSET($I$3,0,(AD6-1)*8),0),0),IF(AB6="","",IF(AB6="N","NCR",IF(AB6="D","DQ",OFFSET(Scores!$E$20,(AD$3-1)*2,($C6-1)*2)))))</f>
        <v/>
      </c>
      <c r="AD6" s="48" t="n">
        <v>6</v>
      </c>
      <c r="AE6" s="49" t="str">
        <f aca="false">IF(AC6="","",IF(OR(AC6="NCR",AC6="DQ"),200,AC6)+IF($C6=1,0,AE4))</f>
        <v/>
      </c>
      <c r="AF6" s="50" t="str">
        <f aca="true">IF(OR(AC6="",OFFSET($E6,0,(AD6-1)*8)=""),"",IF(OR(AC6="NCR",AC6="DQ"),"L",IF(OR(OFFSET($E6,0,(AD6-1)*8)="NCR",OFFSET($E6,0,(AD6-1)*8)="DQ"),"W",IF(AC6=OFFSET($E6,0,(AD6-1)*8),"D",IF(AC6&gt;OFFSET($E6,0,(AD6-1)*8),"L","W")))))</f>
        <v/>
      </c>
      <c r="AG6" s="54" t="str">
        <f aca="false">IF(AF6="","",IF(AF6="D",1,IF(AF6="W",2,0)))</f>
        <v/>
      </c>
      <c r="AH6" s="52" t="str">
        <f aca="false">IF(AG6="","",SUM(AG$6:AG6))</f>
        <v/>
      </c>
      <c r="AI6" s="53"/>
      <c r="AJ6" s="46" t="str">
        <f aca="true">IF(OR(OFFSET($F$29,0,(AL$3-1)*8),Scores!$H$1&lt;$C6),"",OFFSET(Scores!$D$20,(AL$3-1)*2,($C6-1)*2))</f>
        <v/>
      </c>
      <c r="AK6" s="47" t="str">
        <f aca="true">IF(AND(Scores!$H$1&gt;=$C6,OFFSET($F$29,0,(AL$3-1)*8)),IF(ISNUMBER(OFFSET($I$3,0,(AL6-1)*8)),ROUND(OFFSET($I$3,0,(AL6-1)*8),0),0),IF(AJ6="","",IF(AJ6="N","NCR",IF(AJ6="D","DQ",OFFSET(Scores!$E$20,(AL$3-1)*2,($C6-1)*2)))))</f>
        <v/>
      </c>
      <c r="AL6" s="48" t="n">
        <v>3</v>
      </c>
      <c r="AM6" s="49" t="str">
        <f aca="false">IF(AK6="","",IF(OR(AK6="NCR",AK6="DQ"),200,AK6)+IF($C6=1,0,AM4))</f>
        <v/>
      </c>
      <c r="AN6" s="50" t="str">
        <f aca="true">IF(OR(AK6="",OFFSET($E6,0,(AL6-1)*8)=""),"",IF(OR(AK6="NCR",AK6="DQ"),"L",IF(OR(OFFSET($E6,0,(AL6-1)*8)="NCR",OFFSET($E6,0,(AL6-1)*8)="DQ"),"W",IF(AK6=OFFSET($E6,0,(AL6-1)*8),"D",IF(AK6&gt;OFFSET($E6,0,(AL6-1)*8),"L","W")))))</f>
        <v/>
      </c>
      <c r="AO6" s="54" t="str">
        <f aca="false">IF(AN6="","",IF(AN6="D",1,IF(AN6="W",2,0)))</f>
        <v/>
      </c>
      <c r="AP6" s="52" t="str">
        <f aca="false">IF(AO6="","",SUM(AO$6:AO6))</f>
        <v/>
      </c>
      <c r="AQ6" s="53"/>
      <c r="AR6" s="46" t="str">
        <f aca="true">IF(OR(OFFSET($F$29,0,(AT$3-1)*8),Scores!$H$1&lt;$C6),"",OFFSET(Scores!$D$20,(AT$3-1)*2,($C6-1)*2))</f>
        <v/>
      </c>
      <c r="AS6" s="47" t="str">
        <f aca="true">IF(AND(Scores!$H$1&gt;=$C6,OFFSET($F$29,0,(AT$3-1)*8)),IF(ISNUMBER(OFFSET($I$3,0,(AT6-1)*8)),ROUND(OFFSET($I$3,0,(AT6-1)*8),0),0),IF(AR6="","",IF(AR6="N","NCR",IF(AR6="D","DQ",OFFSET(Scores!$E$20,(AT$3-1)*2,($C6-1)*2)))))</f>
        <v/>
      </c>
      <c r="AT6" s="48" t="n">
        <v>4</v>
      </c>
      <c r="AU6" s="49" t="str">
        <f aca="false">IF(AS6="","",IF(OR(AS6="NCR",AS6="DQ"),200,AS6)+IF($C6=1,0,AU4))</f>
        <v/>
      </c>
      <c r="AV6" s="50" t="str">
        <f aca="true">IF(OR(AS6="",OFFSET($E6,0,(AT6-1)*8)=""),"",IF(OR(AS6="NCR",AS6="DQ"),"L",IF(OR(OFFSET($E6,0,(AT6-1)*8)="NCR",OFFSET($E6,0,(AT6-1)*8)="DQ"),"W",IF(AS6=OFFSET($E6,0,(AT6-1)*8),"D",IF(AS6&gt;OFFSET($E6,0,(AT6-1)*8),"L","W")))))</f>
        <v/>
      </c>
      <c r="AW6" s="54" t="str">
        <f aca="false">IF(AV6="","",IF(AV6="D",1,IF(AV6="W",2,0)))</f>
        <v/>
      </c>
      <c r="AX6" s="52" t="str">
        <f aca="false">IF(AW6="","",SUM(AW$6:AW6))</f>
        <v/>
      </c>
    </row>
    <row r="7" customFormat="false" ht="12.95" hidden="false" customHeight="true" outlineLevel="0" collapsed="false">
      <c r="A7" s="8"/>
      <c r="B7" s="44"/>
      <c r="C7" s="45"/>
      <c r="D7" s="46" t="str">
        <f aca="true">IF(OR(OFFSET($F$29,0,(F$3-1)*8),Scores!$H$1&lt;$C6),"",OFFSET(Scores!$D$21,(F$3-1)*2,($C6-1)*2))</f>
        <v/>
      </c>
      <c r="E7" s="47"/>
      <c r="F7" s="48"/>
      <c r="G7" s="49"/>
      <c r="H7" s="50" t="str">
        <f aca="false">IF(E7="","",IF(E7="NCR","L",IF(L7="","",IF(L7="NCR","W",IF(E7=L7,"D",IF(E7&lt;L7,"L","W"))))))</f>
        <v/>
      </c>
      <c r="I7" s="51"/>
      <c r="J7" s="52"/>
      <c r="K7" s="53"/>
      <c r="L7" s="46" t="str">
        <f aca="true">IF(OR(OFFSET($F$29,0,(N$3-1)*8),Scores!$H$1&lt;$C6),"",OFFSET(Scores!$D$21,(N$3-1)*2,($C6-1)*2))</f>
        <v/>
      </c>
      <c r="M7" s="47"/>
      <c r="N7" s="48"/>
      <c r="O7" s="49"/>
      <c r="P7" s="50" t="str">
        <f aca="false">IF(M7="","",IF(M7="NCR","L",IF(T7="","",IF(T7="NCR","W",IF(M7=T7,"D",IF(M7&lt;T7,"L","W"))))))</f>
        <v/>
      </c>
      <c r="Q7" s="54"/>
      <c r="R7" s="52"/>
      <c r="S7" s="53"/>
      <c r="T7" s="46" t="str">
        <f aca="true">IF(OR(OFFSET($F$29,0,(V$3-1)*8),Scores!$H$1&lt;$C6),"",OFFSET(Scores!$D$21,(V$3-1)*2,($C6-1)*2))</f>
        <v/>
      </c>
      <c r="U7" s="47"/>
      <c r="V7" s="48"/>
      <c r="W7" s="49"/>
      <c r="X7" s="50" t="str">
        <f aca="false">IF(U7="","",IF(U7="NCR","L",IF(AB7="","",IF(AB7="NCR","W",IF(U7=AB7,"D",IF(U7&lt;AB7,"L","W"))))))</f>
        <v/>
      </c>
      <c r="Y7" s="54"/>
      <c r="Z7" s="52"/>
      <c r="AA7" s="55"/>
      <c r="AB7" s="46" t="str">
        <f aca="true">IF(OR(OFFSET($F$29,0,(AD$3-1)*8),Scores!$H$1&lt;$C6),"",OFFSET(Scores!$D$21,(AD$3-1)*2,($C6-1)*2))</f>
        <v/>
      </c>
      <c r="AC7" s="47"/>
      <c r="AD7" s="48"/>
      <c r="AE7" s="49"/>
      <c r="AF7" s="50" t="str">
        <f aca="false">IF(AC7="","",IF(AC7="NCR","L",IF(AJ7="","",IF(AJ7="NCR","W",IF(AC7=AJ7,"D",IF(AC7&lt;AJ7,"L","W"))))))</f>
        <v/>
      </c>
      <c r="AG7" s="54"/>
      <c r="AH7" s="52"/>
      <c r="AI7" s="53"/>
      <c r="AJ7" s="46" t="str">
        <f aca="true">IF(OR(OFFSET($F$29,0,(AL$3-1)*8),Scores!$H$1&lt;$C6),"",OFFSET(Scores!$D$21,(AL$3-1)*2,($C6-1)*2))</f>
        <v/>
      </c>
      <c r="AK7" s="47"/>
      <c r="AL7" s="48"/>
      <c r="AM7" s="49"/>
      <c r="AN7" s="50" t="str">
        <f aca="false">IF(AK7="","",IF(AK7="NCR","L",IF(AR7="","",IF(AR7="NCR","W",IF(AK7=AR7,"D",IF(AK7&lt;AR7,"L","W"))))))</f>
        <v/>
      </c>
      <c r="AO7" s="54"/>
      <c r="AP7" s="52"/>
      <c r="AQ7" s="53"/>
      <c r="AR7" s="46" t="str">
        <f aca="true">IF(OR(OFFSET($F$29,0,(AT$3-1)*8),Scores!$H$1&lt;$C6),"",OFFSET(Scores!$D$21,(AT$3-1)*2,($C6-1)*2))</f>
        <v/>
      </c>
      <c r="AS7" s="47"/>
      <c r="AT7" s="48"/>
      <c r="AU7" s="49"/>
      <c r="AV7" s="50" t="str">
        <f aca="false">IF(AS7="","",IF(AS7="NCR","L",IF(AZ7="","",IF(AZ7="NCR","W",IF(AS7=AZ7,"D",IF(AS7&lt;AZ7,"L","W"))))))</f>
        <v/>
      </c>
      <c r="AW7" s="54"/>
      <c r="AX7" s="52"/>
    </row>
    <row r="8" customFormat="false" ht="12.95" hidden="false" customHeight="true" outlineLevel="0" collapsed="false">
      <c r="A8" s="8"/>
      <c r="B8" s="44" t="n">
        <f aca="false">Scores!F16</f>
        <v>45600</v>
      </c>
      <c r="C8" s="45" t="n">
        <v>2</v>
      </c>
      <c r="D8" s="46" t="str">
        <f aca="true">IF(OR(OFFSET($F$29,0,(F$3-1)*8),Scores!$H$1&lt;$C8),"",OFFSET(Scores!$D$20,(F$3-1)*2,($C8-1)*2))</f>
        <v/>
      </c>
      <c r="E8" s="47" t="str">
        <f aca="true">IF(AND(Scores!$H$1&gt;=$C8,OFFSET($F$29,0,(F$3-1)*8)),IF(ISNUMBER(OFFSET($I$3,0,(F8-1)*8)),ROUND(OFFSET($I$3,0,(F8-1)*8),0),0),IF(D8="","",IF(D8="N","NCR",IF(D8="D","DQ",OFFSET(Scores!$E$20,(F$3-1)*2,($C8-1)*2)))))</f>
        <v/>
      </c>
      <c r="F8" s="48" t="n">
        <v>3</v>
      </c>
      <c r="G8" s="49" t="str">
        <f aca="false">IF(E8="","",IF(OR(E8="NCR",E8="DQ"),200,E8)+IF($C8=1,0,G6))</f>
        <v/>
      </c>
      <c r="H8" s="50" t="str">
        <f aca="true">IF(OR(E8="",OFFSET($E8,0,(F8-1)*8)=""),"",IF(OR(E8="NCR",E8="DQ"),"L",IF(OR(OFFSET($E8,0,(F8-1)*8)="NCR",OFFSET($E8,0,(F8-1)*8)="DQ"),"W",IF(E8=OFFSET($E8,0,(F8-1)*8),"D",IF(E8&gt;OFFSET($E8,0,(F8-1)*8),"L","W")))))</f>
        <v/>
      </c>
      <c r="I8" s="51" t="str">
        <f aca="false">IF(H8="","",IF(H8="D",1,IF(H8="W",2,0)))</f>
        <v/>
      </c>
      <c r="J8" s="52" t="str">
        <f aca="false">IF(I8="","",SUM(I$6:I8))</f>
        <v/>
      </c>
      <c r="K8" s="53"/>
      <c r="L8" s="46" t="str">
        <f aca="true">IF(OR(OFFSET($F$29,0,(N$3-1)*8),Scores!$H$1&lt;$C8),"",OFFSET(Scores!$D$20,(N$3-1)*2,($C8-1)*2))</f>
        <v/>
      </c>
      <c r="M8" s="47" t="str">
        <f aca="true">IF(AND(Scores!$H$1&gt;=$C8,OFFSET($F$29,0,(N$3-1)*8)),IF(ISNUMBER(OFFSET($I$3,0,(N8-1)*8)),ROUND(OFFSET($I$3,0,(N8-1)*8),0),0),IF(L8="","",IF(L8="N","NCR",IF(L8="D","DQ",OFFSET(Scores!$E$20,(N$3-1)*2,($C8-1)*2)))))</f>
        <v/>
      </c>
      <c r="N8" s="48" t="n">
        <v>4</v>
      </c>
      <c r="O8" s="49" t="str">
        <f aca="false">IF(M8="","",IF(OR(M8="NCR",M8="DQ"),200,M8)+IF($C8=1,0,O6))</f>
        <v/>
      </c>
      <c r="P8" s="50" t="str">
        <f aca="true">IF(OR(M8="",OFFSET($E8,0,(N8-1)*8)=""),"",IF(OR(M8="NCR",M8="DQ"),"L",IF(OR(OFFSET($E8,0,(N8-1)*8)="NCR",OFFSET($E8,0,(N8-1)*8)="DQ"),"W",IF(M8=OFFSET($E8,0,(N8-1)*8),"D",IF(M8&gt;OFFSET($E8,0,(N8-1)*8),"L","W")))))</f>
        <v/>
      </c>
      <c r="Q8" s="54" t="str">
        <f aca="false">IF(P8="","",IF(P8="D",1,IF(P8="W",2,0)))</f>
        <v/>
      </c>
      <c r="R8" s="56" t="str">
        <f aca="false">IF(Q8="","",SUM(Q$6:Q8))</f>
        <v/>
      </c>
      <c r="S8" s="53"/>
      <c r="T8" s="46" t="str">
        <f aca="true">IF(OR(OFFSET($F$29,0,(V$3-1)*8),Scores!$H$1&lt;$C8),"",OFFSET(Scores!$D$20,(V$3-1)*2,($C8-1)*2))</f>
        <v/>
      </c>
      <c r="U8" s="47" t="str">
        <f aca="true">IF(AND(Scores!$H$1&gt;=$C8,OFFSET($F$29,0,(V$3-1)*8)),IF(ISNUMBER(OFFSET($I$3,0,(V8-1)*8)),ROUND(OFFSET($I$3,0,(V8-1)*8),0),0),IF(T8="","",IF(T8="N","NCR",IF(T8="D","DQ",OFFSET(Scores!$E$20,(V$3-1)*2,($C8-1)*2)))))</f>
        <v/>
      </c>
      <c r="V8" s="48" t="n">
        <v>1</v>
      </c>
      <c r="W8" s="49" t="str">
        <f aca="false">IF(U8="","",IF(OR(U8="NCR",U8="DQ"),200,U8)+IF($C8=1,0,W6))</f>
        <v/>
      </c>
      <c r="X8" s="50" t="str">
        <f aca="true">IF(OR(U8="",OFFSET($E8,0,(V8-1)*8)=""),"",IF(OR(U8="NCR",U8="DQ"),"L",IF(OR(OFFSET($E8,0,(V8-1)*8)="NCR",OFFSET($E8,0,(V8-1)*8)="DQ"),"W",IF(U8=OFFSET($E8,0,(V8-1)*8),"D",IF(U8&gt;OFFSET($E8,0,(V8-1)*8),"L","W")))))</f>
        <v/>
      </c>
      <c r="Y8" s="54" t="str">
        <f aca="false">IF(X8="","",IF(X8="D",1,IF(X8="W",2,0)))</f>
        <v/>
      </c>
      <c r="Z8" s="56" t="str">
        <f aca="false">IF(Y8="","",SUM(Y$6:Y8))</f>
        <v/>
      </c>
      <c r="AA8" s="55"/>
      <c r="AB8" s="46" t="str">
        <f aca="true">IF(OR(OFFSET($F$29,0,(AD$3-1)*8),Scores!$H$1&lt;$C8),"",OFFSET(Scores!$D$20,(AD$3-1)*2,($C8-1)*2))</f>
        <v/>
      </c>
      <c r="AC8" s="47" t="str">
        <f aca="true">IF(AND(Scores!$H$1&gt;=$C8,OFFSET($F$29,0,(AD$3-1)*8)),IF(ISNUMBER(OFFSET($I$3,0,(AD8-1)*8)),ROUND(OFFSET($I$3,0,(AD8-1)*8),0),0),IF(AB8="","",IF(AB8="N","NCR",IF(AB8="D","DQ",OFFSET(Scores!$E$20,(AD$3-1)*2,($C8-1)*2)))))</f>
        <v/>
      </c>
      <c r="AD8" s="48" t="n">
        <v>2</v>
      </c>
      <c r="AE8" s="49" t="str">
        <f aca="false">IF(AC8="","",IF(OR(AC8="NCR",AC8="DQ"),200,AC8)+IF($C8=1,0,AE6))</f>
        <v/>
      </c>
      <c r="AF8" s="50" t="str">
        <f aca="true">IF(OR(AC8="",OFFSET($E8,0,(AD8-1)*8)=""),"",IF(OR(AC8="NCR",AC8="DQ"),"L",IF(OR(OFFSET($E8,0,(AD8-1)*8)="NCR",OFFSET($E8,0,(AD8-1)*8)="DQ"),"W",IF(AC8=OFFSET($E8,0,(AD8-1)*8),"D",IF(AC8&gt;OFFSET($E8,0,(AD8-1)*8),"L","W")))))</f>
        <v/>
      </c>
      <c r="AG8" s="54" t="str">
        <f aca="false">IF(AF8="","",IF(AF8="D",1,IF(AF8="W",2,0)))</f>
        <v/>
      </c>
      <c r="AH8" s="57" t="str">
        <f aca="false">IF(AG8="","",SUM(AG$6:AG8))</f>
        <v/>
      </c>
      <c r="AI8" s="53"/>
      <c r="AJ8" s="46" t="str">
        <f aca="true">IF(OR(OFFSET($F$29,0,(AL$3-1)*8),Scores!$H$1&lt;$C8),"",OFFSET(Scores!$D$20,(AL$3-1)*2,($C8-1)*2))</f>
        <v/>
      </c>
      <c r="AK8" s="47" t="str">
        <f aca="true">IF(AND(Scores!$H$1&gt;=$C8,OFFSET($F$29,0,(AL$3-1)*8)),IF(ISNUMBER(OFFSET($I$3,0,(AL8-1)*8)),ROUND(OFFSET($I$3,0,(AL8-1)*8),0),0),IF(AJ8="","",IF(AJ8="N","NCR",IF(AJ8="D","DQ",OFFSET(Scores!$E$20,(AL$3-1)*2,($C8-1)*2)))))</f>
        <v/>
      </c>
      <c r="AL8" s="48" t="n">
        <v>6</v>
      </c>
      <c r="AM8" s="49" t="str">
        <f aca="false">IF(AK8="","",IF(OR(AK8="NCR",AK8="DQ"),200,AK8)+IF($C8=1,0,AM6))</f>
        <v/>
      </c>
      <c r="AN8" s="50" t="str">
        <f aca="true">IF(OR(AK8="",OFFSET($E8,0,(AL8-1)*8)=""),"",IF(OR(AK8="NCR",AK8="DQ"),"L",IF(OR(OFFSET($E8,0,(AL8-1)*8)="NCR",OFFSET($E8,0,(AL8-1)*8)="DQ"),"W",IF(AK8=OFFSET($E8,0,(AL8-1)*8),"D",IF(AK8&gt;OFFSET($E8,0,(AL8-1)*8),"L","W")))))</f>
        <v/>
      </c>
      <c r="AO8" s="54" t="str">
        <f aca="false">IF(AN8="","",IF(AN8="D",1,IF(AN8="W",2,0)))</f>
        <v/>
      </c>
      <c r="AP8" s="56" t="str">
        <f aca="false">IF(AO8="","",SUM(AO$6:AO8))</f>
        <v/>
      </c>
      <c r="AQ8" s="53"/>
      <c r="AR8" s="46" t="str">
        <f aca="true">IF(OR(OFFSET($F$29,0,(AT$3-1)*8),Scores!$H$1&lt;$C8),"",OFFSET(Scores!$D$20,(AT$3-1)*2,($C8-1)*2))</f>
        <v/>
      </c>
      <c r="AS8" s="47" t="str">
        <f aca="true">IF(AND(Scores!$H$1&gt;=$C8,OFFSET($F$29,0,(AT$3-1)*8)),IF(ISNUMBER(OFFSET($I$3,0,(AT8-1)*8)),ROUND(OFFSET($I$3,0,(AT8-1)*8),0),0),IF(AR8="","",IF(AR8="N","NCR",IF(AR8="D","DQ",OFFSET(Scores!$E$20,(AT$3-1)*2,($C8-1)*2)))))</f>
        <v/>
      </c>
      <c r="AT8" s="48" t="n">
        <v>5</v>
      </c>
      <c r="AU8" s="49" t="str">
        <f aca="false">IF(AS8="","",IF(OR(AS8="NCR",AS8="DQ"),200,AS8)+IF($C8=1,0,AU6))</f>
        <v/>
      </c>
      <c r="AV8" s="50" t="str">
        <f aca="true">IF(OR(AS8="",OFFSET($E8,0,(AT8-1)*8)=""),"",IF(OR(AS8="NCR",AS8="DQ"),"L",IF(OR(OFFSET($E8,0,(AT8-1)*8)="NCR",OFFSET($E8,0,(AT8-1)*8)="DQ"),"W",IF(AS8=OFFSET($E8,0,(AT8-1)*8),"D",IF(AS8&gt;OFFSET($E8,0,(AT8-1)*8),"L","W")))))</f>
        <v/>
      </c>
      <c r="AW8" s="54" t="str">
        <f aca="false">IF(AV8="","",IF(AV8="D",1,IF(AV8="W",2,0)))</f>
        <v/>
      </c>
      <c r="AX8" s="56" t="str">
        <f aca="false">IF(AW8="","",SUM(AW$6:AW8))</f>
        <v/>
      </c>
      <c r="BB8" s="58"/>
    </row>
    <row r="9" customFormat="false" ht="12.95" hidden="false" customHeight="true" outlineLevel="0" collapsed="false">
      <c r="A9" s="8"/>
      <c r="B9" s="44"/>
      <c r="C9" s="45"/>
      <c r="D9" s="46" t="str">
        <f aca="true">IF(OR(OFFSET($F$29,0,(F$3-1)*8),Scores!$H$1&lt;$C8),"",OFFSET(Scores!$D$21,(F$3-1)*2,($C8-1)*2))</f>
        <v/>
      </c>
      <c r="E9" s="47"/>
      <c r="F9" s="48"/>
      <c r="G9" s="49"/>
      <c r="H9" s="50" t="str">
        <f aca="false">IF(E9="","",IF(E9="NCR","L",IF(L9="","",IF(L9="NCR","W",IF(E9=L9,"D",IF(E9&lt;L9,"L","W"))))))</f>
        <v/>
      </c>
      <c r="I9" s="51"/>
      <c r="J9" s="52"/>
      <c r="K9" s="53"/>
      <c r="L9" s="46" t="str">
        <f aca="true">IF(OR(OFFSET($F$29,0,(N$3-1)*8),Scores!$H$1&lt;$C8),"",OFFSET(Scores!$D$21,(N$3-1)*2,($C8-1)*2))</f>
        <v/>
      </c>
      <c r="M9" s="47"/>
      <c r="N9" s="48"/>
      <c r="O9" s="49"/>
      <c r="P9" s="50" t="str">
        <f aca="false">IF(M9="","",IF(M9="NCR","L",IF(T9="","",IF(T9="NCR","W",IF(M9=T9,"D",IF(M9&lt;T9,"L","W"))))))</f>
        <v/>
      </c>
      <c r="Q9" s="54"/>
      <c r="R9" s="56"/>
      <c r="S9" s="53"/>
      <c r="T9" s="46" t="str">
        <f aca="true">IF(OR(OFFSET($F$29,0,(V$3-1)*8),Scores!$H$1&lt;$C8),"",OFFSET(Scores!$D$21,(V$3-1)*2,($C8-1)*2))</f>
        <v/>
      </c>
      <c r="U9" s="47"/>
      <c r="V9" s="48"/>
      <c r="W9" s="49"/>
      <c r="X9" s="50" t="str">
        <f aca="false">IF(U9="","",IF(U9="NCR","L",IF(AB9="","",IF(AB9="NCR","W",IF(U9=AB9,"D",IF(U9&lt;AB9,"L","W"))))))</f>
        <v/>
      </c>
      <c r="Y9" s="54"/>
      <c r="Z9" s="56"/>
      <c r="AA9" s="55"/>
      <c r="AB9" s="46" t="str">
        <f aca="true">IF(OR(OFFSET($F$29,0,(AD$3-1)*8),Scores!$H$1&lt;$C8),"",OFFSET(Scores!$D$21,(AD$3-1)*2,($C8-1)*2))</f>
        <v/>
      </c>
      <c r="AC9" s="47"/>
      <c r="AD9" s="48"/>
      <c r="AE9" s="49"/>
      <c r="AF9" s="50" t="str">
        <f aca="false">IF(AC9="","",IF(AC9="NCR","L",IF(AJ9="","",IF(AJ9="NCR","W",IF(AC9=AJ9,"D",IF(AC9&lt;AJ9,"L","W"))))))</f>
        <v/>
      </c>
      <c r="AG9" s="54"/>
      <c r="AH9" s="57"/>
      <c r="AI9" s="53"/>
      <c r="AJ9" s="46" t="str">
        <f aca="true">IF(OR(OFFSET($F$29,0,(AL$3-1)*8),Scores!$H$1&lt;$C8),"",OFFSET(Scores!$D$21,(AL$3-1)*2,($C8-1)*2))</f>
        <v/>
      </c>
      <c r="AK9" s="47"/>
      <c r="AL9" s="48"/>
      <c r="AM9" s="49"/>
      <c r="AN9" s="50" t="str">
        <f aca="false">IF(AK9="","",IF(AK9="NCR","L",IF(AR9="","",IF(AR9="NCR","W",IF(AK9=AR9,"D",IF(AK9&lt;AR9,"L","W"))))))</f>
        <v/>
      </c>
      <c r="AO9" s="54"/>
      <c r="AP9" s="56"/>
      <c r="AQ9" s="53"/>
      <c r="AR9" s="46" t="str">
        <f aca="true">IF(OR(OFFSET($F$29,0,(AT$3-1)*8),Scores!$H$1&lt;$C8),"",OFFSET(Scores!$D$21,(AT$3-1)*2,($C8-1)*2))</f>
        <v/>
      </c>
      <c r="AS9" s="47"/>
      <c r="AT9" s="48"/>
      <c r="AU9" s="49"/>
      <c r="AV9" s="50" t="str">
        <f aca="false">IF(AS9="","",IF(AS9="NCR","L",IF(AZ9="","",IF(AZ9="NCR","W",IF(AS9=AZ9,"D",IF(AS9&lt;AZ9,"L","W"))))))</f>
        <v/>
      </c>
      <c r="AW9" s="54"/>
      <c r="AX9" s="56"/>
      <c r="BB9" s="58"/>
    </row>
    <row r="10" customFormat="false" ht="12.95" hidden="false" customHeight="true" outlineLevel="0" collapsed="false">
      <c r="A10" s="8"/>
      <c r="B10" s="44" t="n">
        <f aca="false">Scores!H16</f>
        <v>45614</v>
      </c>
      <c r="C10" s="45" t="n">
        <v>3</v>
      </c>
      <c r="D10" s="46" t="str">
        <f aca="true">IF(OR(OFFSET($F$29,0,(F$3-1)*8),Scores!$H$1&lt;$C10),"",OFFSET(Scores!$D$20,(F$3-1)*2,($C10-1)*2))</f>
        <v/>
      </c>
      <c r="E10" s="47" t="str">
        <f aca="true">IF(AND(Scores!$H$1&gt;=$C10,OFFSET($F$29,0,(F$3-1)*8)),IF(ISNUMBER(OFFSET($I$3,0,(F10-1)*8)),ROUND(OFFSET($I$3,0,(F10-1)*8),0),0),IF(D10="","",IF(D10="N","NCR",IF(D10="D","DQ",OFFSET(Scores!$E$20,(F$3-1)*2,($C10-1)*2)))))</f>
        <v/>
      </c>
      <c r="F10" s="48" t="n">
        <v>4</v>
      </c>
      <c r="G10" s="49" t="str">
        <f aca="false">IF(E10="","",IF(OR(E10="NCR",E10="DQ"),200,E10)+IF($C10=1,0,G8))</f>
        <v/>
      </c>
      <c r="H10" s="50" t="str">
        <f aca="true">IF(OR(E10="",OFFSET($E10,0,(F10-1)*8)=""),"",IF(OR(E10="NCR",E10="DQ"),"L",IF(OR(OFFSET($E10,0,(F10-1)*8)="NCR",OFFSET($E10,0,(F10-1)*8)="DQ"),"W",IF(E10=OFFSET($E10,0,(F10-1)*8),"D",IF(E10&gt;OFFSET($E10,0,(F10-1)*8),"L","W")))))</f>
        <v/>
      </c>
      <c r="I10" s="51" t="str">
        <f aca="false">IF(H10="","",IF(H10="D",1,IF(H10="W",2,0)))</f>
        <v/>
      </c>
      <c r="J10" s="52" t="str">
        <f aca="false">IF(I10="","",SUM(I$6:I10))</f>
        <v/>
      </c>
      <c r="K10" s="53"/>
      <c r="L10" s="46" t="str">
        <f aca="true">IF(OR(OFFSET($F$29,0,(N$3-1)*8),Scores!$H$1&lt;$C10),"",OFFSET(Scores!$D$20,(N$3-1)*2,($C10-1)*2))</f>
        <v/>
      </c>
      <c r="M10" s="47" t="str">
        <f aca="true">IF(AND(Scores!$H$1&gt;=$C10,OFFSET($F$29,0,(N$3-1)*8)),IF(ISNUMBER(OFFSET($I$3,0,(N10-1)*8)),ROUND(OFFSET($I$3,0,(N10-1)*8),0),0),IF(L10="","",IF(L10="N","NCR",IF(L10="D","DQ",OFFSET(Scores!$E$20,(N$3-1)*2,($C10-1)*2)))))</f>
        <v/>
      </c>
      <c r="N10" s="48" t="n">
        <v>5</v>
      </c>
      <c r="O10" s="49" t="str">
        <f aca="false">IF(M10="","",IF(OR(M10="NCR",M10="DQ"),200,M10)+IF($C10=1,0,O8))</f>
        <v/>
      </c>
      <c r="P10" s="50" t="str">
        <f aca="true">IF(OR(M10="",OFFSET($E10,0,(N10-1)*8)=""),"",IF(OR(M10="NCR",M10="DQ"),"L",IF(OR(OFFSET($E10,0,(N10-1)*8)="NCR",OFFSET($E10,0,(N10-1)*8)="DQ"),"W",IF(M10=OFFSET($E10,0,(N10-1)*8),"D",IF(M10&gt;OFFSET($E10,0,(N10-1)*8),"L","W")))))</f>
        <v/>
      </c>
      <c r="Q10" s="54" t="str">
        <f aca="false">IF(P10="","",IF(P10="D",1,IF(P10="W",2,0)))</f>
        <v/>
      </c>
      <c r="R10" s="56" t="str">
        <f aca="false">IF(Q10="","",SUM(Q$6:Q10))</f>
        <v/>
      </c>
      <c r="S10" s="53"/>
      <c r="T10" s="46" t="str">
        <f aca="true">IF(OR(OFFSET($F$29,0,(V$3-1)*8),Scores!$H$1&lt;$C10),"",OFFSET(Scores!$D$20,(V$3-1)*2,($C10-1)*2))</f>
        <v/>
      </c>
      <c r="U10" s="47" t="str">
        <f aca="true">IF(AND(Scores!$H$1&gt;=$C10,OFFSET($F$29,0,(V$3-1)*8)),IF(ISNUMBER(OFFSET($I$3,0,(V10-1)*8)),ROUND(OFFSET($I$3,0,(V10-1)*8),0),0),IF(T10="","",IF(T10="N","NCR",IF(T10="D","DQ",OFFSET(Scores!$E$20,(V$3-1)*2,($C10-1)*2)))))</f>
        <v/>
      </c>
      <c r="V10" s="48" t="n">
        <v>6</v>
      </c>
      <c r="W10" s="49" t="str">
        <f aca="false">IF(U10="","",IF(OR(U10="NCR",U10="DQ"),200,U10)+IF($C10=1,0,W8))</f>
        <v/>
      </c>
      <c r="X10" s="50" t="str">
        <f aca="true">IF(OR(U10="",OFFSET($E10,0,(V10-1)*8)=""),"",IF(OR(U10="NCR",U10="DQ"),"L",IF(OR(OFFSET($E10,0,(V10-1)*8)="NCR",OFFSET($E10,0,(V10-1)*8)="DQ"),"W",IF(U10=OFFSET($E10,0,(V10-1)*8),"D",IF(U10&gt;OFFSET($E10,0,(V10-1)*8),"L","W")))))</f>
        <v/>
      </c>
      <c r="Y10" s="54" t="str">
        <f aca="false">IF(X10="","",IF(X10="D",1,IF(X10="W",2,0)))</f>
        <v/>
      </c>
      <c r="Z10" s="56" t="str">
        <f aca="false">IF(Y10="","",SUM(Y$6:Y10))</f>
        <v/>
      </c>
      <c r="AA10" s="55"/>
      <c r="AB10" s="46" t="str">
        <f aca="true">IF(OR(OFFSET($F$29,0,(AD$3-1)*8),Scores!$H$1&lt;$C10),"",OFFSET(Scores!$D$20,(AD$3-1)*2,($C10-1)*2))</f>
        <v/>
      </c>
      <c r="AC10" s="47" t="str">
        <f aca="true">IF(AND(Scores!$H$1&gt;=$C10,OFFSET($F$29,0,(AD$3-1)*8)),IF(ISNUMBER(OFFSET($I$3,0,(AD10-1)*8)),ROUND(OFFSET($I$3,0,(AD10-1)*8),0),0),IF(AB10="","",IF(AB10="N","NCR",IF(AB10="D","DQ",OFFSET(Scores!$E$20,(AD$3-1)*2,($C10-1)*2)))))</f>
        <v/>
      </c>
      <c r="AD10" s="48" t="n">
        <v>1</v>
      </c>
      <c r="AE10" s="49" t="str">
        <f aca="false">IF(AC10="","",IF(OR(AC10="NCR",AC10="DQ"),200,AC10)+IF($C10=1,0,AE8))</f>
        <v/>
      </c>
      <c r="AF10" s="50" t="str">
        <f aca="true">IF(OR(AC10="",OFFSET($E10,0,(AD10-1)*8)=""),"",IF(OR(AC10="NCR",AC10="DQ"),"L",IF(OR(OFFSET($E10,0,(AD10-1)*8)="NCR",OFFSET($E10,0,(AD10-1)*8)="DQ"),"W",IF(AC10=OFFSET($E10,0,(AD10-1)*8),"D",IF(AC10&gt;OFFSET($E10,0,(AD10-1)*8),"L","W")))))</f>
        <v/>
      </c>
      <c r="AG10" s="54" t="str">
        <f aca="false">IF(AF10="","",IF(AF10="D",1,IF(AF10="W",2,0)))</f>
        <v/>
      </c>
      <c r="AH10" s="57" t="str">
        <f aca="false">IF(AG10="","",SUM(AG$6:AG10))</f>
        <v/>
      </c>
      <c r="AI10" s="53"/>
      <c r="AJ10" s="46" t="str">
        <f aca="true">IF(OR(OFFSET($F$29,0,(AL$3-1)*8),Scores!$H$1&lt;$C10),"",OFFSET(Scores!$D$20,(AL$3-1)*2,($C10-1)*2))</f>
        <v/>
      </c>
      <c r="AK10" s="47" t="str">
        <f aca="true">IF(AND(Scores!$H$1&gt;=$C10,OFFSET($F$29,0,(AL$3-1)*8)),IF(ISNUMBER(OFFSET($I$3,0,(AL10-1)*8)),ROUND(OFFSET($I$3,0,(AL10-1)*8),0),0),IF(AJ10="","",IF(AJ10="N","NCR",IF(AJ10="D","DQ",OFFSET(Scores!$E$20,(AL$3-1)*2,($C10-1)*2)))))</f>
        <v/>
      </c>
      <c r="AL10" s="48" t="n">
        <v>2</v>
      </c>
      <c r="AM10" s="49" t="str">
        <f aca="false">IF(AK10="","",IF(OR(AK10="NCR",AK10="DQ"),200,AK10)+IF($C10=1,0,AM8))</f>
        <v/>
      </c>
      <c r="AN10" s="50" t="str">
        <f aca="true">IF(OR(AK10="",OFFSET($E10,0,(AL10-1)*8)=""),"",IF(OR(AK10="NCR",AK10="DQ"),"L",IF(OR(OFFSET($E10,0,(AL10-1)*8)="NCR",OFFSET($E10,0,(AL10-1)*8)="DQ"),"W",IF(AK10=OFFSET($E10,0,(AL10-1)*8),"D",IF(AK10&gt;OFFSET($E10,0,(AL10-1)*8),"L","W")))))</f>
        <v/>
      </c>
      <c r="AO10" s="54" t="str">
        <f aca="false">IF(AN10="","",IF(AN10="D",1,IF(AN10="W",2,0)))</f>
        <v/>
      </c>
      <c r="AP10" s="56" t="str">
        <f aca="false">IF(AO10="","",SUM(AO$6:AO10))</f>
        <v/>
      </c>
      <c r="AQ10" s="53"/>
      <c r="AR10" s="46" t="str">
        <f aca="true">IF(OR(OFFSET($F$29,0,(AT$3-1)*8),Scores!$H$1&lt;$C10),"",OFFSET(Scores!$D$20,(AT$3-1)*2,($C10-1)*2))</f>
        <v/>
      </c>
      <c r="AS10" s="47" t="str">
        <f aca="true">IF(AND(Scores!$H$1&gt;=$C10,OFFSET($F$29,0,(AT$3-1)*8)),IF(ISNUMBER(OFFSET($I$3,0,(AT10-1)*8)),ROUND(OFFSET($I$3,0,(AT10-1)*8),0),0),IF(AR10="","",IF(AR10="N","NCR",IF(AR10="D","DQ",OFFSET(Scores!$E$20,(AT$3-1)*2,($C10-1)*2)))))</f>
        <v/>
      </c>
      <c r="AT10" s="48" t="n">
        <v>3</v>
      </c>
      <c r="AU10" s="49" t="str">
        <f aca="false">IF(AS10="","",IF(OR(AS10="NCR",AS10="DQ"),200,AS10)+IF($C10=1,0,AU8))</f>
        <v/>
      </c>
      <c r="AV10" s="50" t="str">
        <f aca="true">IF(OR(AS10="",OFFSET($E10,0,(AT10-1)*8)=""),"",IF(OR(AS10="NCR",AS10="DQ"),"L",IF(OR(OFFSET($E10,0,(AT10-1)*8)="NCR",OFFSET($E10,0,(AT10-1)*8)="DQ"),"W",IF(AS10=OFFSET($E10,0,(AT10-1)*8),"D",IF(AS10&gt;OFFSET($E10,0,(AT10-1)*8),"L","W")))))</f>
        <v/>
      </c>
      <c r="AW10" s="54" t="str">
        <f aca="false">IF(AV10="","",IF(AV10="D",1,IF(AV10="W",2,0)))</f>
        <v/>
      </c>
      <c r="AX10" s="56" t="str">
        <f aca="false">IF(AW10="","",SUM(AW$6:AW10))</f>
        <v/>
      </c>
      <c r="BB10" s="59"/>
    </row>
    <row r="11" customFormat="false" ht="12.95" hidden="false" customHeight="true" outlineLevel="0" collapsed="false">
      <c r="A11" s="8"/>
      <c r="B11" s="44"/>
      <c r="C11" s="45"/>
      <c r="D11" s="46" t="str">
        <f aca="true">IF(OR(OFFSET($F$29,0,(F$3-1)*8),Scores!$H$1&lt;$C10),"",OFFSET(Scores!$D$21,(F$3-1)*2,($C10-1)*2))</f>
        <v/>
      </c>
      <c r="E11" s="47"/>
      <c r="F11" s="48"/>
      <c r="G11" s="49"/>
      <c r="H11" s="50" t="str">
        <f aca="false">IF(E11="","",IF(E11="NCR","L",IF(L11="","",IF(L11="NCR","W",IF(E11=L11,"D",IF(E11&lt;L11,"L","W"))))))</f>
        <v/>
      </c>
      <c r="I11" s="51"/>
      <c r="J11" s="52"/>
      <c r="K11" s="53"/>
      <c r="L11" s="46" t="str">
        <f aca="true">IF(OR(OFFSET($F$29,0,(N$3-1)*8),Scores!$H$1&lt;$C10),"",OFFSET(Scores!$D$21,(N$3-1)*2,($C10-1)*2))</f>
        <v/>
      </c>
      <c r="M11" s="47"/>
      <c r="N11" s="48"/>
      <c r="O11" s="49"/>
      <c r="P11" s="50" t="str">
        <f aca="false">IF(M11="","",IF(M11="NCR","L",IF(T11="","",IF(T11="NCR","W",IF(M11=T11,"D",IF(M11&lt;T11,"L","W"))))))</f>
        <v/>
      </c>
      <c r="Q11" s="54"/>
      <c r="R11" s="56"/>
      <c r="S11" s="53"/>
      <c r="T11" s="46" t="str">
        <f aca="true">IF(OR(OFFSET($F$29,0,(V$3-1)*8),Scores!$H$1&lt;$C10),"",OFFSET(Scores!$D$21,(V$3-1)*2,($C10-1)*2))</f>
        <v/>
      </c>
      <c r="U11" s="47"/>
      <c r="V11" s="48"/>
      <c r="W11" s="49"/>
      <c r="X11" s="50" t="str">
        <f aca="false">IF(U11="","",IF(U11="NCR","L",IF(AB11="","",IF(AB11="NCR","W",IF(U11=AB11,"D",IF(U11&lt;AB11,"L","W"))))))</f>
        <v/>
      </c>
      <c r="Y11" s="54"/>
      <c r="Z11" s="56"/>
      <c r="AA11" s="55"/>
      <c r="AB11" s="46" t="str">
        <f aca="true">IF(OR(OFFSET($F$29,0,(AD$3-1)*8),Scores!$H$1&lt;$C10),"",OFFSET(Scores!$D$21,(AD$3-1)*2,($C10-1)*2))</f>
        <v/>
      </c>
      <c r="AC11" s="47"/>
      <c r="AD11" s="48"/>
      <c r="AE11" s="49"/>
      <c r="AF11" s="50" t="str">
        <f aca="false">IF(AC11="","",IF(AC11="NCR","L",IF(AJ11="","",IF(AJ11="NCR","W",IF(AC11=AJ11,"D",IF(AC11&lt;AJ11,"L","W"))))))</f>
        <v/>
      </c>
      <c r="AG11" s="54"/>
      <c r="AH11" s="57"/>
      <c r="AI11" s="53"/>
      <c r="AJ11" s="46" t="str">
        <f aca="true">IF(OR(OFFSET($F$29,0,(AL$3-1)*8),Scores!$H$1&lt;$C10),"",OFFSET(Scores!$D$21,(AL$3-1)*2,($C10-1)*2))</f>
        <v/>
      </c>
      <c r="AK11" s="47"/>
      <c r="AL11" s="48"/>
      <c r="AM11" s="49"/>
      <c r="AN11" s="50" t="str">
        <f aca="false">IF(AK11="","",IF(AK11="NCR","L",IF(AR11="","",IF(AR11="NCR","W",IF(AK11=AR11,"D",IF(AK11&lt;AR11,"L","W"))))))</f>
        <v/>
      </c>
      <c r="AO11" s="54"/>
      <c r="AP11" s="56"/>
      <c r="AQ11" s="53"/>
      <c r="AR11" s="46" t="str">
        <f aca="true">IF(OR(OFFSET($F$29,0,(AT$3-1)*8),Scores!$H$1&lt;$C10),"",OFFSET(Scores!$D$21,(AT$3-1)*2,($C10-1)*2))</f>
        <v/>
      </c>
      <c r="AS11" s="47"/>
      <c r="AT11" s="48"/>
      <c r="AU11" s="49"/>
      <c r="AV11" s="50" t="str">
        <f aca="false">IF(AS11="","",IF(AS11="NCR","L",IF(AZ11="","",IF(AZ11="NCR","W",IF(AS11=AZ11,"D",IF(AS11&lt;AZ11,"L","W"))))))</f>
        <v/>
      </c>
      <c r="AW11" s="54"/>
      <c r="AX11" s="56"/>
      <c r="BB11" s="59"/>
    </row>
    <row r="12" customFormat="false" ht="12.95" hidden="false" customHeight="true" outlineLevel="0" collapsed="false">
      <c r="A12" s="8"/>
      <c r="B12" s="44" t="n">
        <f aca="false">Scores!J16</f>
        <v>45628</v>
      </c>
      <c r="C12" s="45" t="n">
        <v>4</v>
      </c>
      <c r="D12" s="46" t="str">
        <f aca="true">IF(OR(OFFSET($F$29,0,(F$3-1)*8),Scores!$H$1&lt;$C12),"",OFFSET(Scores!$D$20,(F$3-1)*2,($C12-1)*2))</f>
        <v/>
      </c>
      <c r="E12" s="47" t="str">
        <f aca="true">IF(AND(Scores!$H$1&gt;=$C12,OFFSET($F$29,0,(F$3-1)*8)),IF(ISNUMBER(OFFSET($I$3,0,(F12-1)*8)),ROUND(OFFSET($I$3,0,(F12-1)*8),0),0),IF(D12="","",IF(D12="N","NCR",IF(D12="D","DQ",OFFSET(Scores!$E$20,(F$3-1)*2,($C12-1)*2)))))</f>
        <v/>
      </c>
      <c r="F12" s="48" t="n">
        <v>5</v>
      </c>
      <c r="G12" s="49" t="str">
        <f aca="false">IF(E12="","",IF(OR(E12="NCR",E12="DQ"),200,E12)+IF($C12=1,0,G10))</f>
        <v/>
      </c>
      <c r="H12" s="50" t="str">
        <f aca="true">IF(OR(E12="",OFFSET($E12,0,(F12-1)*8)=""),"",IF(OR(E12="NCR",E12="DQ"),"L",IF(OR(OFFSET($E12,0,(F12-1)*8)="NCR",OFFSET($E12,0,(F12-1)*8)="DQ"),"W",IF(E12=OFFSET($E12,0,(F12-1)*8),"D",IF(E12&gt;OFFSET($E12,0,(F12-1)*8),"L","W")))))</f>
        <v/>
      </c>
      <c r="I12" s="51" t="str">
        <f aca="false">IF(H12="","",IF(H12="D",1,IF(H12="W",2,0)))</f>
        <v/>
      </c>
      <c r="J12" s="52" t="str">
        <f aca="false">IF(I12="","",SUM(I$6:I12))</f>
        <v/>
      </c>
      <c r="K12" s="53"/>
      <c r="L12" s="46" t="str">
        <f aca="true">IF(OR(OFFSET($F$29,0,(N$3-1)*8),Scores!$H$1&lt;$C12),"",OFFSET(Scores!$D$20,(N$3-1)*2,($C12-1)*2))</f>
        <v/>
      </c>
      <c r="M12" s="47" t="str">
        <f aca="true">IF(AND(Scores!$H$1&gt;=$C12,OFFSET($F$29,0,(N$3-1)*8)),IF(ISNUMBER(OFFSET($I$3,0,(N12-1)*8)),ROUND(OFFSET($I$3,0,(N12-1)*8),0),0),IF(L12="","",IF(L12="N","NCR",IF(L12="D","DQ",OFFSET(Scores!$E$20,(N$3-1)*2,($C12-1)*2)))))</f>
        <v/>
      </c>
      <c r="N12" s="48" t="n">
        <v>6</v>
      </c>
      <c r="O12" s="49" t="str">
        <f aca="false">IF(M12="","",IF(OR(M12="NCR",M12="DQ"),200,M12)+IF($C12=1,0,O10))</f>
        <v/>
      </c>
      <c r="P12" s="50" t="str">
        <f aca="true">IF(OR(M12="",OFFSET($E12,0,(N12-1)*8)=""),"",IF(OR(M12="NCR",M12="DQ"),"L",IF(OR(OFFSET($E12,0,(N12-1)*8)="NCR",OFFSET($E12,0,(N12-1)*8)="DQ"),"W",IF(M12=OFFSET($E12,0,(N12-1)*8),"D",IF(M12&gt;OFFSET($E12,0,(N12-1)*8),"L","W")))))</f>
        <v/>
      </c>
      <c r="Q12" s="54" t="str">
        <f aca="false">IF(P12="","",IF(P12="D",1,IF(P12="W",2,0)))</f>
        <v/>
      </c>
      <c r="R12" s="56" t="str">
        <f aca="false">IF(Q12="","",SUM(Q$6:Q12))</f>
        <v/>
      </c>
      <c r="S12" s="53"/>
      <c r="T12" s="46" t="str">
        <f aca="true">IF(OR(OFFSET($F$29,0,(V$3-1)*8),Scores!$H$1&lt;$C12),"",OFFSET(Scores!$D$20,(V$3-1)*2,($C12-1)*2))</f>
        <v/>
      </c>
      <c r="U12" s="47" t="str">
        <f aca="true">IF(AND(Scores!$H$1&gt;=$C12,OFFSET($F$29,0,(V$3-1)*8)),IF(ISNUMBER(OFFSET($I$3,0,(V12-1)*8)),ROUND(OFFSET($I$3,0,(V12-1)*8),0),0),IF(T12="","",IF(T12="N","NCR",IF(T12="D","DQ",OFFSET(Scores!$E$20,(V$3-1)*2,($C12-1)*2)))))</f>
        <v/>
      </c>
      <c r="V12" s="48" t="n">
        <v>4</v>
      </c>
      <c r="W12" s="49" t="str">
        <f aca="false">IF(U12="","",IF(OR(U12="NCR",U12="DQ"),200,U12)+IF($C12=1,0,W10))</f>
        <v/>
      </c>
      <c r="X12" s="50" t="str">
        <f aca="true">IF(OR(U12="",OFFSET($E12,0,(V12-1)*8)=""),"",IF(OR(U12="NCR",U12="DQ"),"L",IF(OR(OFFSET($E12,0,(V12-1)*8)="NCR",OFFSET($E12,0,(V12-1)*8)="DQ"),"W",IF(U12=OFFSET($E12,0,(V12-1)*8),"D",IF(U12&gt;OFFSET($E12,0,(V12-1)*8),"L","W")))))</f>
        <v/>
      </c>
      <c r="Y12" s="54" t="str">
        <f aca="false">IF(X12="","",IF(X12="D",1,IF(X12="W",2,0)))</f>
        <v/>
      </c>
      <c r="Z12" s="56" t="str">
        <f aca="false">IF(Y12="","",SUM(Y$6:Y12))</f>
        <v/>
      </c>
      <c r="AA12" s="55"/>
      <c r="AB12" s="46" t="str">
        <f aca="true">IF(OR(OFFSET($F$29,0,(AD$3-1)*8),Scores!$H$1&lt;$C12),"",OFFSET(Scores!$D$20,(AD$3-1)*2,($C12-1)*2))</f>
        <v/>
      </c>
      <c r="AC12" s="47" t="str">
        <f aca="true">IF(AND(Scores!$H$1&gt;=$C12,OFFSET($F$29,0,(AD$3-1)*8)),IF(ISNUMBER(OFFSET($I$3,0,(AD12-1)*8)),ROUND(OFFSET($I$3,0,(AD12-1)*8),0),0),IF(AB12="","",IF(AB12="N","NCR",IF(AB12="D","DQ",OFFSET(Scores!$E$20,(AD$3-1)*2,($C12-1)*2)))))</f>
        <v/>
      </c>
      <c r="AD12" s="48" t="n">
        <v>3</v>
      </c>
      <c r="AE12" s="49" t="str">
        <f aca="false">IF(AC12="","",IF(OR(AC12="NCR",AC12="DQ"),200,AC12)+IF($C12=1,0,AE10))</f>
        <v/>
      </c>
      <c r="AF12" s="50" t="str">
        <f aca="true">IF(OR(AC12="",OFFSET($E12,0,(AD12-1)*8)=""),"",IF(OR(AC12="NCR",AC12="DQ"),"L",IF(OR(OFFSET($E12,0,(AD12-1)*8)="NCR",OFFSET($E12,0,(AD12-1)*8)="DQ"),"W",IF(AC12=OFFSET($E12,0,(AD12-1)*8),"D",IF(AC12&gt;OFFSET($E12,0,(AD12-1)*8),"L","W")))))</f>
        <v/>
      </c>
      <c r="AG12" s="54" t="str">
        <f aca="false">IF(AF12="","",IF(AF12="D",1,IF(AF12="W",2,0)))</f>
        <v/>
      </c>
      <c r="AH12" s="57" t="str">
        <f aca="false">IF(AG12="","",SUM(AG$6:AG12))</f>
        <v/>
      </c>
      <c r="AI12" s="53"/>
      <c r="AJ12" s="46" t="str">
        <f aca="true">IF(OR(OFFSET($F$29,0,(AL$3-1)*8),Scores!$H$1&lt;$C12),"",OFFSET(Scores!$D$20,(AL$3-1)*2,($C12-1)*2))</f>
        <v/>
      </c>
      <c r="AK12" s="47" t="str">
        <f aca="true">IF(AND(Scores!$H$1&gt;=$C12,OFFSET($F$29,0,(AL$3-1)*8)),IF(ISNUMBER(OFFSET($I$3,0,(AL12-1)*8)),ROUND(OFFSET($I$3,0,(AL12-1)*8),0),0),IF(AJ12="","",IF(AJ12="N","NCR",IF(AJ12="D","DQ",OFFSET(Scores!$E$20,(AL$3-1)*2,($C12-1)*2)))))</f>
        <v/>
      </c>
      <c r="AL12" s="48" t="n">
        <v>1</v>
      </c>
      <c r="AM12" s="49" t="str">
        <f aca="false">IF(AK12="","",IF(OR(AK12="NCR",AK12="DQ"),200,AK12)+IF($C12=1,0,AM10))</f>
        <v/>
      </c>
      <c r="AN12" s="50" t="str">
        <f aca="true">IF(OR(AK12="",OFFSET($E12,0,(AL12-1)*8)=""),"",IF(OR(AK12="NCR",AK12="DQ"),"L",IF(OR(OFFSET($E12,0,(AL12-1)*8)="NCR",OFFSET($E12,0,(AL12-1)*8)="DQ"),"W",IF(AK12=OFFSET($E12,0,(AL12-1)*8),"D",IF(AK12&gt;OFFSET($E12,0,(AL12-1)*8),"L","W")))))</f>
        <v/>
      </c>
      <c r="AO12" s="54" t="str">
        <f aca="false">IF(AN12="","",IF(AN12="D",1,IF(AN12="W",2,0)))</f>
        <v/>
      </c>
      <c r="AP12" s="56" t="str">
        <f aca="false">IF(AO12="","",SUM(AO$6:AO12))</f>
        <v/>
      </c>
      <c r="AQ12" s="53"/>
      <c r="AR12" s="46" t="str">
        <f aca="true">IF(OR(OFFSET($F$29,0,(AT$3-1)*8),Scores!$H$1&lt;$C12),"",OFFSET(Scores!$D$20,(AT$3-1)*2,($C12-1)*2))</f>
        <v/>
      </c>
      <c r="AS12" s="47" t="str">
        <f aca="true">IF(AND(Scores!$H$1&gt;=$C12,OFFSET($F$29,0,(AT$3-1)*8)),IF(ISNUMBER(OFFSET($I$3,0,(AT12-1)*8)),ROUND(OFFSET($I$3,0,(AT12-1)*8),0),0),IF(AR12="","",IF(AR12="N","NCR",IF(AR12="D","DQ",OFFSET(Scores!$E$20,(AT$3-1)*2,($C12-1)*2)))))</f>
        <v/>
      </c>
      <c r="AT12" s="48" t="n">
        <v>2</v>
      </c>
      <c r="AU12" s="49" t="str">
        <f aca="false">IF(AS12="","",IF(OR(AS12="NCR",AS12="DQ"),200,AS12)+IF($C12=1,0,AU10))</f>
        <v/>
      </c>
      <c r="AV12" s="50" t="str">
        <f aca="true">IF(OR(AS12="",OFFSET($E12,0,(AT12-1)*8)=""),"",IF(OR(AS12="NCR",AS12="DQ"),"L",IF(OR(OFFSET($E12,0,(AT12-1)*8)="NCR",OFFSET($E12,0,(AT12-1)*8)="DQ"),"W",IF(AS12=OFFSET($E12,0,(AT12-1)*8),"D",IF(AS12&gt;OFFSET($E12,0,(AT12-1)*8),"L","W")))))</f>
        <v/>
      </c>
      <c r="AW12" s="54" t="str">
        <f aca="false">IF(AV12="","",IF(AV12="D",1,IF(AV12="W",2,0)))</f>
        <v/>
      </c>
      <c r="AX12" s="56" t="str">
        <f aca="false">IF(AW12="","",SUM(AW$6:AW12))</f>
        <v/>
      </c>
      <c r="BB12" s="59"/>
    </row>
    <row r="13" customFormat="false" ht="12.95" hidden="false" customHeight="true" outlineLevel="0" collapsed="false">
      <c r="A13" s="8"/>
      <c r="B13" s="44"/>
      <c r="C13" s="45"/>
      <c r="D13" s="46" t="str">
        <f aca="true">IF(OR(OFFSET($F$29,0,(F$3-1)*8),Scores!$H$1&lt;$C12),"",OFFSET(Scores!$D$21,(F$3-1)*2,($C12-1)*2))</f>
        <v/>
      </c>
      <c r="E13" s="47"/>
      <c r="F13" s="48"/>
      <c r="G13" s="49"/>
      <c r="H13" s="50" t="str">
        <f aca="false">IF(E13="","",IF(E13="NCR","L",IF(L13="","",IF(L13="NCR","W",IF(E13=L13,"D",IF(E13&lt;L13,"L","W"))))))</f>
        <v/>
      </c>
      <c r="I13" s="51"/>
      <c r="J13" s="52"/>
      <c r="K13" s="53"/>
      <c r="L13" s="46" t="str">
        <f aca="true">IF(OR(OFFSET($F$29,0,(N$3-1)*8),Scores!$H$1&lt;$C12),"",OFFSET(Scores!$D$21,(N$3-1)*2,($C12-1)*2))</f>
        <v/>
      </c>
      <c r="M13" s="47"/>
      <c r="N13" s="48"/>
      <c r="O13" s="49"/>
      <c r="P13" s="50" t="str">
        <f aca="false">IF(M13="","",IF(M13="NCR","L",IF(T13="","",IF(T13="NCR","W",IF(M13=T13,"D",IF(M13&lt;T13,"L","W"))))))</f>
        <v/>
      </c>
      <c r="Q13" s="54"/>
      <c r="R13" s="56"/>
      <c r="S13" s="53"/>
      <c r="T13" s="46" t="str">
        <f aca="true">IF(OR(OFFSET($F$29,0,(V$3-1)*8),Scores!$H$1&lt;$C12),"",OFFSET(Scores!$D$21,(V$3-1)*2,($C12-1)*2))</f>
        <v/>
      </c>
      <c r="U13" s="47"/>
      <c r="V13" s="48"/>
      <c r="W13" s="49"/>
      <c r="X13" s="50" t="str">
        <f aca="false">IF(U13="","",IF(U13="NCR","L",IF(AB13="","",IF(AB13="NCR","W",IF(U13=AB13,"D",IF(U13&lt;AB13,"L","W"))))))</f>
        <v/>
      </c>
      <c r="Y13" s="54"/>
      <c r="Z13" s="56"/>
      <c r="AA13" s="55"/>
      <c r="AB13" s="46" t="str">
        <f aca="true">IF(OR(OFFSET($F$29,0,(AD$3-1)*8),Scores!$H$1&lt;$C12),"",OFFSET(Scores!$D$21,(AD$3-1)*2,($C12-1)*2))</f>
        <v/>
      </c>
      <c r="AC13" s="47"/>
      <c r="AD13" s="48"/>
      <c r="AE13" s="49"/>
      <c r="AF13" s="50" t="str">
        <f aca="false">IF(AC13="","",IF(AC13="NCR","L",IF(AJ13="","",IF(AJ13="NCR","W",IF(AC13=AJ13,"D",IF(AC13&lt;AJ13,"L","W"))))))</f>
        <v/>
      </c>
      <c r="AG13" s="54"/>
      <c r="AH13" s="57"/>
      <c r="AI13" s="53"/>
      <c r="AJ13" s="46" t="str">
        <f aca="true">IF(OR(OFFSET($F$29,0,(AL$3-1)*8),Scores!$H$1&lt;$C12),"",OFFSET(Scores!$D$21,(AL$3-1)*2,($C12-1)*2))</f>
        <v/>
      </c>
      <c r="AK13" s="47"/>
      <c r="AL13" s="48"/>
      <c r="AM13" s="49"/>
      <c r="AN13" s="50" t="str">
        <f aca="false">IF(AK13="","",IF(AK13="NCR","L",IF(AR13="","",IF(AR13="NCR","W",IF(AK13=AR13,"D",IF(AK13&lt;AR13,"L","W"))))))</f>
        <v/>
      </c>
      <c r="AO13" s="54"/>
      <c r="AP13" s="56"/>
      <c r="AQ13" s="53"/>
      <c r="AR13" s="46" t="str">
        <f aca="true">IF(OR(OFFSET($F$29,0,(AT$3-1)*8),Scores!$H$1&lt;$C12),"",OFFSET(Scores!$D$21,(AT$3-1)*2,($C12-1)*2))</f>
        <v/>
      </c>
      <c r="AS13" s="47"/>
      <c r="AT13" s="48"/>
      <c r="AU13" s="49"/>
      <c r="AV13" s="50" t="str">
        <f aca="false">IF(AS13="","",IF(AS13="NCR","L",IF(AZ13="","",IF(AZ13="NCR","W",IF(AS13=AZ13,"D",IF(AS13&lt;AZ13,"L","W"))))))</f>
        <v/>
      </c>
      <c r="AW13" s="54"/>
      <c r="AX13" s="56"/>
      <c r="BB13" s="59"/>
    </row>
    <row r="14" customFormat="false" ht="12.95" hidden="false" customHeight="true" outlineLevel="0" collapsed="false">
      <c r="A14" s="8"/>
      <c r="B14" s="44" t="n">
        <f aca="false">Scores!L16</f>
        <v>45642</v>
      </c>
      <c r="C14" s="45" t="n">
        <v>5</v>
      </c>
      <c r="D14" s="46" t="str">
        <f aca="true">IF(OR(OFFSET($F$29,0,(F$3-1)*8),Scores!$H$1&lt;$C14),"",OFFSET(Scores!$D$20,(F$3-1)*2,($C14-1)*2))</f>
        <v/>
      </c>
      <c r="E14" s="47" t="str">
        <f aca="true">IF(AND(Scores!$H$1&gt;=$C14,OFFSET($F$29,0,(F$3-1)*8)),IF(ISNUMBER(OFFSET($I$3,0,(F14-1)*8)),ROUND(OFFSET($I$3,0,(F14-1)*8),0),0),IF(D14="","",IF(D14="N","NCR",IF(D14="D","DQ",OFFSET(Scores!$E$20,(F$3-1)*2,($C14-1)*2)))))</f>
        <v/>
      </c>
      <c r="F14" s="48" t="n">
        <v>6</v>
      </c>
      <c r="G14" s="49" t="str">
        <f aca="false">IF(E14="","",IF(OR(E14="NCR",E14="DQ"),200,E14)+IF($C14=1,0,G12))</f>
        <v/>
      </c>
      <c r="H14" s="50" t="str">
        <f aca="true">IF(OR(E14="",OFFSET($E14,0,(F14-1)*8)=""),"",IF(OR(E14="NCR",E14="DQ"),"L",IF(OR(OFFSET($E14,0,(F14-1)*8)="NCR",OFFSET($E14,0,(F14-1)*8)="DQ"),"W",IF(E14=OFFSET($E14,0,(F14-1)*8),"D",IF(E14&gt;OFFSET($E14,0,(F14-1)*8),"L","W")))))</f>
        <v/>
      </c>
      <c r="I14" s="51" t="str">
        <f aca="false">IF(H14="","",IF(H14="D",1,IF(H14="W",2,0)))</f>
        <v/>
      </c>
      <c r="J14" s="52" t="str">
        <f aca="false">IF(I14="","",SUM(I$6:I14))</f>
        <v/>
      </c>
      <c r="K14" s="53"/>
      <c r="L14" s="46" t="str">
        <f aca="true">IF(OR(OFFSET($F$29,0,(N$3-1)*8),Scores!$H$1&lt;$C14),"",OFFSET(Scores!$D$20,(N$3-1)*2,($C14-1)*2))</f>
        <v/>
      </c>
      <c r="M14" s="47" t="str">
        <f aca="true">IF(AND(Scores!$H$1&gt;=$C14,OFFSET($F$29,0,(N$3-1)*8)),IF(ISNUMBER(OFFSET($I$3,0,(N14-1)*8)),ROUND(OFFSET($I$3,0,(N14-1)*8),0),0),IF(L14="","",IF(L14="N","NCR",IF(L14="D","DQ",OFFSET(Scores!$E$20,(N$3-1)*2,($C14-1)*2)))))</f>
        <v/>
      </c>
      <c r="N14" s="48" t="n">
        <v>3</v>
      </c>
      <c r="O14" s="49" t="str">
        <f aca="false">IF(M14="","",IF(OR(M14="NCR",M14="DQ"),200,M14)+IF($C14=1,0,O12))</f>
        <v/>
      </c>
      <c r="P14" s="50" t="str">
        <f aca="true">IF(OR(M14="",OFFSET($E14,0,(N14-1)*8)=""),"",IF(OR(M14="NCR",M14="DQ"),"L",IF(OR(OFFSET($E14,0,(N14-1)*8)="NCR",OFFSET($E14,0,(N14-1)*8)="DQ"),"W",IF(M14=OFFSET($E14,0,(N14-1)*8),"D",IF(M14&gt;OFFSET($E14,0,(N14-1)*8),"L","W")))))</f>
        <v/>
      </c>
      <c r="Q14" s="54" t="str">
        <f aca="false">IF(P14="","",IF(P14="D",1,IF(P14="W",2,0)))</f>
        <v/>
      </c>
      <c r="R14" s="56" t="str">
        <f aca="false">IF(Q14="","",SUM(Q$6:Q14))</f>
        <v/>
      </c>
      <c r="S14" s="53"/>
      <c r="T14" s="46" t="str">
        <f aca="true">IF(OR(OFFSET($F$29,0,(V$3-1)*8),Scores!$H$1&lt;$C14),"",OFFSET(Scores!$D$20,(V$3-1)*2,($C14-1)*2))</f>
        <v/>
      </c>
      <c r="U14" s="47" t="str">
        <f aca="true">IF(AND(Scores!$H$1&gt;=$C14,OFFSET($F$29,0,(V$3-1)*8)),IF(ISNUMBER(OFFSET($I$3,0,(V14-1)*8)),ROUND(OFFSET($I$3,0,(V14-1)*8),0),0),IF(T14="","",IF(T14="N","NCR",IF(T14="D","DQ",OFFSET(Scores!$E$20,(V$3-1)*2,($C14-1)*2)))))</f>
        <v/>
      </c>
      <c r="V14" s="48" t="n">
        <v>2</v>
      </c>
      <c r="W14" s="49" t="str">
        <f aca="false">IF(U14="","",IF(OR(U14="NCR",U14="DQ"),200,U14)+IF($C14=1,0,W12))</f>
        <v/>
      </c>
      <c r="X14" s="50" t="str">
        <f aca="true">IF(OR(U14="",OFFSET($E14,0,(V14-1)*8)=""),"",IF(OR(U14="NCR",U14="DQ"),"L",IF(OR(OFFSET($E14,0,(V14-1)*8)="NCR",OFFSET($E14,0,(V14-1)*8)="DQ"),"W",IF(U14=OFFSET($E14,0,(V14-1)*8),"D",IF(U14&gt;OFFSET($E14,0,(V14-1)*8),"L","W")))))</f>
        <v/>
      </c>
      <c r="Y14" s="54" t="str">
        <f aca="false">IF(X14="","",IF(X14="D",1,IF(X14="W",2,0)))</f>
        <v/>
      </c>
      <c r="Z14" s="56" t="str">
        <f aca="false">IF(Y14="","",SUM(Y$6:Y14))</f>
        <v/>
      </c>
      <c r="AA14" s="55"/>
      <c r="AB14" s="46" t="str">
        <f aca="true">IF(OR(OFFSET($F$29,0,(AD$3-1)*8),Scores!$H$1&lt;$C14),"",OFFSET(Scores!$D$20,(AD$3-1)*2,($C14-1)*2))</f>
        <v/>
      </c>
      <c r="AC14" s="47" t="str">
        <f aca="true">IF(AND(Scores!$H$1&gt;=$C14,OFFSET($F$29,0,(AD$3-1)*8)),IF(ISNUMBER(OFFSET($I$3,0,(AD14-1)*8)),ROUND(OFFSET($I$3,0,(AD14-1)*8),0),0),IF(AB14="","",IF(AB14="N","NCR",IF(AB14="D","DQ",OFFSET(Scores!$E$20,(AD$3-1)*2,($C14-1)*2)))))</f>
        <v/>
      </c>
      <c r="AD14" s="48" t="n">
        <v>5</v>
      </c>
      <c r="AE14" s="49" t="str">
        <f aca="false">IF(AC14="","",IF(OR(AC14="NCR",AC14="DQ"),200,AC14)+IF($C14=1,0,AE12))</f>
        <v/>
      </c>
      <c r="AF14" s="50" t="str">
        <f aca="true">IF(OR(AC14="",OFFSET($E14,0,(AD14-1)*8)=""),"",IF(OR(AC14="NCR",AC14="DQ"),"L",IF(OR(OFFSET($E14,0,(AD14-1)*8)="NCR",OFFSET($E14,0,(AD14-1)*8)="DQ"),"W",IF(AC14=OFFSET($E14,0,(AD14-1)*8),"D",IF(AC14&gt;OFFSET($E14,0,(AD14-1)*8),"L","W")))))</f>
        <v/>
      </c>
      <c r="AG14" s="54" t="str">
        <f aca="false">IF(AF14="","",IF(AF14="D",1,IF(AF14="W",2,0)))</f>
        <v/>
      </c>
      <c r="AH14" s="57" t="str">
        <f aca="false">IF(AG14="","",SUM(AG$6:AG14))</f>
        <v/>
      </c>
      <c r="AI14" s="53"/>
      <c r="AJ14" s="46" t="str">
        <f aca="true">IF(OR(OFFSET($F$29,0,(AL$3-1)*8),Scores!$H$1&lt;$C14),"",OFFSET(Scores!$D$20,(AL$3-1)*2,($C14-1)*2))</f>
        <v/>
      </c>
      <c r="AK14" s="47" t="str">
        <f aca="true">IF(AND(Scores!$H$1&gt;=$C14,OFFSET($F$29,0,(AL$3-1)*8)),IF(ISNUMBER(OFFSET($I$3,0,(AL14-1)*8)),ROUND(OFFSET($I$3,0,(AL14-1)*8),0),0),IF(AJ14="","",IF(AJ14="N","NCR",IF(AJ14="D","DQ",OFFSET(Scores!$E$20,(AL$3-1)*2,($C14-1)*2)))))</f>
        <v/>
      </c>
      <c r="AL14" s="48" t="n">
        <v>4</v>
      </c>
      <c r="AM14" s="49" t="str">
        <f aca="false">IF(AK14="","",IF(OR(AK14="NCR",AK14="DQ"),200,AK14)+IF($C14=1,0,AM12))</f>
        <v/>
      </c>
      <c r="AN14" s="50" t="str">
        <f aca="true">IF(OR(AK14="",OFFSET($E14,0,(AL14-1)*8)=""),"",IF(OR(AK14="NCR",AK14="DQ"),"L",IF(OR(OFFSET($E14,0,(AL14-1)*8)="NCR",OFFSET($E14,0,(AL14-1)*8)="DQ"),"W",IF(AK14=OFFSET($E14,0,(AL14-1)*8),"D",IF(AK14&gt;OFFSET($E14,0,(AL14-1)*8),"L","W")))))</f>
        <v/>
      </c>
      <c r="AO14" s="54" t="str">
        <f aca="false">IF(AN14="","",IF(AN14="D",1,IF(AN14="W",2,0)))</f>
        <v/>
      </c>
      <c r="AP14" s="56" t="str">
        <f aca="false">IF(AO14="","",SUM(AO$6:AO14))</f>
        <v/>
      </c>
      <c r="AQ14" s="53"/>
      <c r="AR14" s="46" t="str">
        <f aca="true">IF(OR(OFFSET($F$29,0,(AT$3-1)*8),Scores!$H$1&lt;$C14),"",OFFSET(Scores!$D$20,(AT$3-1)*2,($C14-1)*2))</f>
        <v/>
      </c>
      <c r="AS14" s="47" t="str">
        <f aca="true">IF(AND(Scores!$H$1&gt;=$C14,OFFSET($F$29,0,(AT$3-1)*8)),IF(ISNUMBER(OFFSET($I$3,0,(AT14-1)*8)),ROUND(OFFSET($I$3,0,(AT14-1)*8),0),0),IF(AR14="","",IF(AR14="N","NCR",IF(AR14="D","DQ",OFFSET(Scores!$E$20,(AT$3-1)*2,($C14-1)*2)))))</f>
        <v/>
      </c>
      <c r="AT14" s="48" t="n">
        <v>1</v>
      </c>
      <c r="AU14" s="49" t="str">
        <f aca="false">IF(AS14="","",IF(OR(AS14="NCR",AS14="DQ"),200,AS14)+IF($C14=1,0,AU12))</f>
        <v/>
      </c>
      <c r="AV14" s="50" t="str">
        <f aca="true">IF(OR(AS14="",OFFSET($E14,0,(AT14-1)*8)=""),"",IF(OR(AS14="NCR",AS14="DQ"),"L",IF(OR(OFFSET($E14,0,(AT14-1)*8)="NCR",OFFSET($E14,0,(AT14-1)*8)="DQ"),"W",IF(AS14=OFFSET($E14,0,(AT14-1)*8),"D",IF(AS14&gt;OFFSET($E14,0,(AT14-1)*8),"L","W")))))</f>
        <v/>
      </c>
      <c r="AW14" s="54" t="str">
        <f aca="false">IF(AV14="","",IF(AV14="D",1,IF(AV14="W",2,0)))</f>
        <v/>
      </c>
      <c r="AX14" s="56" t="str">
        <f aca="false">IF(AW14="","",SUM(AW$6:AW14))</f>
        <v/>
      </c>
      <c r="BB14" s="58"/>
    </row>
    <row r="15" customFormat="false" ht="12.95" hidden="false" customHeight="true" outlineLevel="0" collapsed="false">
      <c r="A15" s="8"/>
      <c r="B15" s="44"/>
      <c r="C15" s="45"/>
      <c r="D15" s="46" t="str">
        <f aca="true">IF(OR(OFFSET($F$29,0,(F$3-1)*8),Scores!$H$1&lt;$C14),"",OFFSET(Scores!$D$21,(F$3-1)*2,($C14-1)*2))</f>
        <v/>
      </c>
      <c r="E15" s="47"/>
      <c r="F15" s="48"/>
      <c r="G15" s="49"/>
      <c r="H15" s="50" t="str">
        <f aca="false">IF(E15="","",IF(E15="NCR","L",IF(L15="","",IF(L15="NCR","W",IF(E15=L15,"D",IF(E15&lt;L15,"L","W"))))))</f>
        <v/>
      </c>
      <c r="I15" s="51"/>
      <c r="J15" s="52"/>
      <c r="K15" s="53"/>
      <c r="L15" s="46" t="str">
        <f aca="true">IF(OR(OFFSET($F$29,0,(N$3-1)*8),Scores!$H$1&lt;$C14),"",OFFSET(Scores!$D$21,(N$3-1)*2,($C14-1)*2))</f>
        <v/>
      </c>
      <c r="M15" s="47"/>
      <c r="N15" s="48"/>
      <c r="O15" s="49"/>
      <c r="P15" s="50" t="str">
        <f aca="false">IF(M15="","",IF(M15="NCR","L",IF(T15="","",IF(T15="NCR","W",IF(M15=T15,"D",IF(M15&lt;T15,"L","W"))))))</f>
        <v/>
      </c>
      <c r="Q15" s="54"/>
      <c r="R15" s="56"/>
      <c r="S15" s="53"/>
      <c r="T15" s="46" t="str">
        <f aca="true">IF(OR(OFFSET($F$29,0,(V$3-1)*8),Scores!$H$1&lt;$C14),"",OFFSET(Scores!$D$21,(V$3-1)*2,($C14-1)*2))</f>
        <v/>
      </c>
      <c r="U15" s="47"/>
      <c r="V15" s="48"/>
      <c r="W15" s="49"/>
      <c r="X15" s="50" t="str">
        <f aca="false">IF(U15="","",IF(U15="NCR","L",IF(AB15="","",IF(AB15="NCR","W",IF(U15=AB15,"D",IF(U15&lt;AB15,"L","W"))))))</f>
        <v/>
      </c>
      <c r="Y15" s="54"/>
      <c r="Z15" s="56"/>
      <c r="AA15" s="55"/>
      <c r="AB15" s="46" t="str">
        <f aca="true">IF(OR(OFFSET($F$29,0,(AD$3-1)*8),Scores!$H$1&lt;$C14),"",OFFSET(Scores!$D$21,(AD$3-1)*2,($C14-1)*2))</f>
        <v/>
      </c>
      <c r="AC15" s="47"/>
      <c r="AD15" s="48"/>
      <c r="AE15" s="49"/>
      <c r="AF15" s="50" t="str">
        <f aca="false">IF(AC15="","",IF(AC15="NCR","L",IF(AJ15="","",IF(AJ15="NCR","W",IF(AC15=AJ15,"D",IF(AC15&lt;AJ15,"L","W"))))))</f>
        <v/>
      </c>
      <c r="AG15" s="54"/>
      <c r="AH15" s="57"/>
      <c r="AI15" s="53"/>
      <c r="AJ15" s="46" t="str">
        <f aca="true">IF(OR(OFFSET($F$29,0,(AL$3-1)*8),Scores!$H$1&lt;$C14),"",OFFSET(Scores!$D$21,(AL$3-1)*2,($C14-1)*2))</f>
        <v/>
      </c>
      <c r="AK15" s="47"/>
      <c r="AL15" s="48"/>
      <c r="AM15" s="49"/>
      <c r="AN15" s="50" t="str">
        <f aca="false">IF(AK15="","",IF(AK15="NCR","L",IF(AR15="","",IF(AR15="NCR","W",IF(AK15=AR15,"D",IF(AK15&lt;AR15,"L","W"))))))</f>
        <v/>
      </c>
      <c r="AO15" s="54"/>
      <c r="AP15" s="56"/>
      <c r="AQ15" s="53"/>
      <c r="AR15" s="46" t="str">
        <f aca="true">IF(OR(OFFSET($F$29,0,(AT$3-1)*8),Scores!$H$1&lt;$C14),"",OFFSET(Scores!$D$21,(AT$3-1)*2,($C14-1)*2))</f>
        <v/>
      </c>
      <c r="AS15" s="47"/>
      <c r="AT15" s="48"/>
      <c r="AU15" s="49"/>
      <c r="AV15" s="50" t="str">
        <f aca="false">IF(AS15="","",IF(AS15="NCR","L",IF(AZ15="","",IF(AZ15="NCR","W",IF(AS15=AZ15,"D",IF(AS15&lt;AZ15,"L","W"))))))</f>
        <v/>
      </c>
      <c r="AW15" s="54"/>
      <c r="AX15" s="56"/>
      <c r="BB15" s="58"/>
    </row>
    <row r="16" customFormat="false" ht="12.95" hidden="false" customHeight="true" outlineLevel="0" collapsed="false">
      <c r="A16" s="8"/>
      <c r="B16" s="44" t="n">
        <f aca="false">Scores!N16</f>
        <v>45663</v>
      </c>
      <c r="C16" s="45" t="n">
        <v>6</v>
      </c>
      <c r="D16" s="46" t="str">
        <f aca="true">IF(OR(OFFSET($F$29,0,(F$3-1)*8),Scores!$H$1&lt;$C16),"",OFFSET(Scores!$D$20,(F$3-1)*2,($C16-1)*2))</f>
        <v/>
      </c>
      <c r="E16" s="47" t="str">
        <f aca="true">IF(AND(Scores!$H$1&gt;=$C16,OFFSET($F$29,0,(F$3-1)*8)),IF(ISNUMBER(OFFSET($I$3,0,(F16-1)*8)),ROUND(OFFSET($I$3,0,(F16-1)*8),0),0),IF(D16="","",IF(D16="N","NCR",IF(D16="D","DQ",OFFSET(Scores!$E$20,(F$3-1)*2,($C16-1)*2)))))</f>
        <v/>
      </c>
      <c r="F16" s="48" t="n">
        <v>2</v>
      </c>
      <c r="G16" s="49" t="str">
        <f aca="false">IF(E16="","",IF(OR(E16="NCR",E16="DQ"),200,E16)+IF($C16=1,0,G14))</f>
        <v/>
      </c>
      <c r="H16" s="50" t="str">
        <f aca="true">IF(OR(E16="",OFFSET($E16,0,(F16-1)*8)=""),"",IF(OR(E16="NCR",E16="DQ"),"L",IF(OR(OFFSET($E16,0,(F16-1)*8)="NCR",OFFSET($E16,0,(F16-1)*8)="DQ"),"W",IF(E16=OFFSET($E16,0,(F16-1)*8),"D",IF(E16&gt;OFFSET($E16,0,(F16-1)*8),"L","W")))))</f>
        <v/>
      </c>
      <c r="I16" s="51" t="str">
        <f aca="false">IF(H16="","",IF(H16="D",1,IF(H16="W",2,0)))</f>
        <v/>
      </c>
      <c r="J16" s="52" t="str">
        <f aca="false">IF(I16="","",SUM(I$6:I16))</f>
        <v/>
      </c>
      <c r="K16" s="53"/>
      <c r="L16" s="46" t="str">
        <f aca="true">IF(OR(OFFSET($F$29,0,(N$3-1)*8),Scores!$H$1&lt;$C16),"",OFFSET(Scores!$D$20,(N$3-1)*2,($C16-1)*2))</f>
        <v/>
      </c>
      <c r="M16" s="47" t="str">
        <f aca="true">IF(AND(Scores!$H$1&gt;=$C16,OFFSET($F$29,0,(N$3-1)*8)),IF(ISNUMBER(OFFSET($I$3,0,(N16-1)*8)),ROUND(OFFSET($I$3,0,(N16-1)*8),0),0),IF(L16="","",IF(L16="N","NCR",IF(L16="D","DQ",OFFSET(Scores!$E$20,(N$3-1)*2,($C16-1)*2)))))</f>
        <v/>
      </c>
      <c r="N16" s="48" t="n">
        <v>1</v>
      </c>
      <c r="O16" s="49" t="str">
        <f aca="false">IF(M16="","",IF(OR(M16="NCR",M16="DQ"),200,M16)+IF($C16=1,0,O14))</f>
        <v/>
      </c>
      <c r="P16" s="50" t="str">
        <f aca="true">IF(OR(M16="",OFFSET($E16,0,(N16-1)*8)=""),"",IF(OR(M16="NCR",M16="DQ"),"L",IF(OR(OFFSET($E16,0,(N16-1)*8)="NCR",OFFSET($E16,0,(N16-1)*8)="DQ"),"W",IF(M16=OFFSET($E16,0,(N16-1)*8),"D",IF(M16&gt;OFFSET($E16,0,(N16-1)*8),"L","W")))))</f>
        <v/>
      </c>
      <c r="Q16" s="54" t="str">
        <f aca="false">IF(P16="","",IF(P16="D",1,IF(P16="W",2,0)))</f>
        <v/>
      </c>
      <c r="R16" s="56" t="str">
        <f aca="false">IF(Q16="","",SUM(Q$6:Q16))</f>
        <v/>
      </c>
      <c r="S16" s="53"/>
      <c r="T16" s="46" t="str">
        <f aca="true">IF(OR(OFFSET($F$29,0,(V$3-1)*8),Scores!$H$1&lt;$C16),"",OFFSET(Scores!$D$20,(V$3-1)*2,($C16-1)*2))</f>
        <v/>
      </c>
      <c r="U16" s="47" t="str">
        <f aca="true">IF(AND(Scores!$H$1&gt;=$C16,OFFSET($F$29,0,(V$3-1)*8)),IF(ISNUMBER(OFFSET($I$3,0,(V16-1)*8)),ROUND(OFFSET($I$3,0,(V16-1)*8),0),0),IF(T16="","",IF(T16="N","NCR",IF(T16="D","DQ",OFFSET(Scores!$E$20,(V$3-1)*2,($C16-1)*2)))))</f>
        <v/>
      </c>
      <c r="V16" s="48" t="n">
        <v>5</v>
      </c>
      <c r="W16" s="49" t="str">
        <f aca="false">IF(U16="","",IF(OR(U16="NCR",U16="DQ"),200,U16)+IF($C16=1,0,W14))</f>
        <v/>
      </c>
      <c r="X16" s="50" t="str">
        <f aca="true">IF(OR(U16="",OFFSET($E16,0,(V16-1)*8)=""),"",IF(OR(U16="NCR",U16="DQ"),"L",IF(OR(OFFSET($E16,0,(V16-1)*8)="NCR",OFFSET($E16,0,(V16-1)*8)="DQ"),"W",IF(U16=OFFSET($E16,0,(V16-1)*8),"D",IF(U16&gt;OFFSET($E16,0,(V16-1)*8),"L","W")))))</f>
        <v/>
      </c>
      <c r="Y16" s="54" t="str">
        <f aca="false">IF(X16="","",IF(X16="D",1,IF(X16="W",2,0)))</f>
        <v/>
      </c>
      <c r="Z16" s="56" t="str">
        <f aca="false">IF(Y16="","",SUM(Y$6:Y16))</f>
        <v/>
      </c>
      <c r="AA16" s="55"/>
      <c r="AB16" s="46" t="str">
        <f aca="true">IF(OR(OFFSET($F$29,0,(AD$3-1)*8),Scores!$H$1&lt;$C16),"",OFFSET(Scores!$D$20,(AD$3-1)*2,($C16-1)*2))</f>
        <v/>
      </c>
      <c r="AC16" s="47" t="str">
        <f aca="true">IF(AND(Scores!$H$1&gt;=$C16,OFFSET($F$29,0,(AD$3-1)*8)),IF(ISNUMBER(OFFSET($I$3,0,(AD16-1)*8)),ROUND(OFFSET($I$3,0,(AD16-1)*8),0),0),IF(AB16="","",IF(AB16="N","NCR",IF(AB16="D","DQ",OFFSET(Scores!$E$20,(AD$3-1)*2,($C16-1)*2)))))</f>
        <v/>
      </c>
      <c r="AD16" s="48" t="n">
        <v>6</v>
      </c>
      <c r="AE16" s="49" t="str">
        <f aca="false">IF(AC16="","",IF(OR(AC16="NCR",AC16="DQ"),200,AC16)+IF($C16=1,0,AE14))</f>
        <v/>
      </c>
      <c r="AF16" s="50" t="str">
        <f aca="true">IF(OR(AC16="",OFFSET($E16,0,(AD16-1)*8)=""),"",IF(OR(AC16="NCR",AC16="DQ"),"L",IF(OR(OFFSET($E16,0,(AD16-1)*8)="NCR",OFFSET($E16,0,(AD16-1)*8)="DQ"),"W",IF(AC16=OFFSET($E16,0,(AD16-1)*8),"D",IF(AC16&gt;OFFSET($E16,0,(AD16-1)*8),"L","W")))))</f>
        <v/>
      </c>
      <c r="AG16" s="54" t="str">
        <f aca="false">IF(AF16="","",IF(AF16="D",1,IF(AF16="W",2,0)))</f>
        <v/>
      </c>
      <c r="AH16" s="57" t="str">
        <f aca="false">IF(AG16="","",SUM(AG$6:AG16))</f>
        <v/>
      </c>
      <c r="AI16" s="53"/>
      <c r="AJ16" s="46" t="str">
        <f aca="true">IF(OR(OFFSET($F$29,0,(AL$3-1)*8),Scores!$H$1&lt;$C16),"",OFFSET(Scores!$D$20,(AL$3-1)*2,($C16-1)*2))</f>
        <v/>
      </c>
      <c r="AK16" s="47" t="str">
        <f aca="true">IF(AND(Scores!$H$1&gt;=$C16,OFFSET($F$29,0,(AL$3-1)*8)),IF(ISNUMBER(OFFSET($I$3,0,(AL16-1)*8)),ROUND(OFFSET($I$3,0,(AL16-1)*8),0),0),IF(AJ16="","",IF(AJ16="N","NCR",IF(AJ16="D","DQ",OFFSET(Scores!$E$20,(AL$3-1)*2,($C16-1)*2)))))</f>
        <v/>
      </c>
      <c r="AL16" s="48" t="n">
        <v>3</v>
      </c>
      <c r="AM16" s="49" t="str">
        <f aca="false">IF(AK16="","",IF(OR(AK16="NCR",AK16="DQ"),200,AK16)+IF($C16=1,0,AM14))</f>
        <v/>
      </c>
      <c r="AN16" s="50" t="str">
        <f aca="true">IF(OR(AK16="",OFFSET($E16,0,(AL16-1)*8)=""),"",IF(OR(AK16="NCR",AK16="DQ"),"L",IF(OR(OFFSET($E16,0,(AL16-1)*8)="NCR",OFFSET($E16,0,(AL16-1)*8)="DQ"),"W",IF(AK16=OFFSET($E16,0,(AL16-1)*8),"D",IF(AK16&gt;OFFSET($E16,0,(AL16-1)*8),"L","W")))))</f>
        <v/>
      </c>
      <c r="AO16" s="54" t="str">
        <f aca="false">IF(AN16="","",IF(AN16="D",1,IF(AN16="W",2,0)))</f>
        <v/>
      </c>
      <c r="AP16" s="56" t="str">
        <f aca="false">IF(AO16="","",SUM(AO$6:AO16))</f>
        <v/>
      </c>
      <c r="AQ16" s="53"/>
      <c r="AR16" s="46" t="str">
        <f aca="true">IF(OR(OFFSET($F$29,0,(AT$3-1)*8),Scores!$H$1&lt;$C16),"",OFFSET(Scores!$D$20,(AT$3-1)*2,($C16-1)*2))</f>
        <v/>
      </c>
      <c r="AS16" s="47" t="str">
        <f aca="true">IF(AND(Scores!$H$1&gt;=$C16,OFFSET($F$29,0,(AT$3-1)*8)),IF(ISNUMBER(OFFSET($I$3,0,(AT16-1)*8)),ROUND(OFFSET($I$3,0,(AT16-1)*8),0),0),IF(AR16="","",IF(AR16="N","NCR",IF(AR16="D","DQ",OFFSET(Scores!$E$20,(AT$3-1)*2,($C16-1)*2)))))</f>
        <v/>
      </c>
      <c r="AT16" s="48" t="n">
        <v>4</v>
      </c>
      <c r="AU16" s="49" t="str">
        <f aca="false">IF(AS16="","",IF(OR(AS16="NCR",AS16="DQ"),200,AS16)+IF($C16=1,0,AU14))</f>
        <v/>
      </c>
      <c r="AV16" s="50" t="str">
        <f aca="true">IF(OR(AS16="",OFFSET($E16,0,(AT16-1)*8)=""),"",IF(OR(AS16="NCR",AS16="DQ"),"L",IF(OR(OFFSET($E16,0,(AT16-1)*8)="NCR",OFFSET($E16,0,(AT16-1)*8)="DQ"),"W",IF(AS16=OFFSET($E16,0,(AT16-1)*8),"D",IF(AS16&gt;OFFSET($E16,0,(AT16-1)*8),"L","W")))))</f>
        <v/>
      </c>
      <c r="AW16" s="54" t="str">
        <f aca="false">IF(AV16="","",IF(AV16="D",1,IF(AV16="W",2,0)))</f>
        <v/>
      </c>
      <c r="AX16" s="56" t="str">
        <f aca="false">IF(AW16="","",SUM(AW$6:AW16))</f>
        <v/>
      </c>
    </row>
    <row r="17" customFormat="false" ht="12.95" hidden="false" customHeight="true" outlineLevel="0" collapsed="false">
      <c r="A17" s="8"/>
      <c r="B17" s="44"/>
      <c r="C17" s="45"/>
      <c r="D17" s="46" t="str">
        <f aca="true">IF(OR(OFFSET($F$29,0,(F$3-1)*8),Scores!$H$1&lt;$C16),"",OFFSET(Scores!$D$21,(F$3-1)*2,($C16-1)*2))</f>
        <v/>
      </c>
      <c r="E17" s="47"/>
      <c r="F17" s="48"/>
      <c r="G17" s="49"/>
      <c r="H17" s="50" t="str">
        <f aca="false">IF(E17="","",IF(E17="NCR","L",IF(L17="","",IF(L17="NCR","W",IF(E17=L17,"D",IF(E17&lt;L17,"L","W"))))))</f>
        <v/>
      </c>
      <c r="I17" s="51"/>
      <c r="J17" s="52"/>
      <c r="K17" s="53"/>
      <c r="L17" s="46" t="str">
        <f aca="true">IF(OR(OFFSET($F$29,0,(N$3-1)*8),Scores!$H$1&lt;$C16),"",OFFSET(Scores!$D$21,(N$3-1)*2,($C16-1)*2))</f>
        <v/>
      </c>
      <c r="M17" s="47"/>
      <c r="N17" s="48"/>
      <c r="O17" s="49"/>
      <c r="P17" s="50" t="str">
        <f aca="false">IF(M17="","",IF(M17="NCR","L",IF(T17="","",IF(T17="NCR","W",IF(M17=T17,"D",IF(M17&lt;T17,"L","W"))))))</f>
        <v/>
      </c>
      <c r="Q17" s="54"/>
      <c r="R17" s="56"/>
      <c r="S17" s="53"/>
      <c r="T17" s="46" t="str">
        <f aca="true">IF(OR(OFFSET($F$29,0,(V$3-1)*8),Scores!$H$1&lt;$C16),"",OFFSET(Scores!$D$21,(V$3-1)*2,($C16-1)*2))</f>
        <v/>
      </c>
      <c r="U17" s="47"/>
      <c r="V17" s="48"/>
      <c r="W17" s="49"/>
      <c r="X17" s="50" t="str">
        <f aca="false">IF(U17="","",IF(U17="NCR","L",IF(AB17="","",IF(AB17="NCR","W",IF(U17=AB17,"D",IF(U17&lt;AB17,"L","W"))))))</f>
        <v/>
      </c>
      <c r="Y17" s="54"/>
      <c r="Z17" s="56"/>
      <c r="AA17" s="55"/>
      <c r="AB17" s="46" t="str">
        <f aca="true">IF(OR(OFFSET($F$29,0,(AD$3-1)*8),Scores!$H$1&lt;$C16),"",OFFSET(Scores!$D$21,(AD$3-1)*2,($C16-1)*2))</f>
        <v/>
      </c>
      <c r="AC17" s="47"/>
      <c r="AD17" s="48"/>
      <c r="AE17" s="49"/>
      <c r="AF17" s="50" t="str">
        <f aca="false">IF(AC17="","",IF(AC17="NCR","L",IF(AJ17="","",IF(AJ17="NCR","W",IF(AC17=AJ17,"D",IF(AC17&lt;AJ17,"L","W"))))))</f>
        <v/>
      </c>
      <c r="AG17" s="54"/>
      <c r="AH17" s="57"/>
      <c r="AI17" s="53"/>
      <c r="AJ17" s="46" t="str">
        <f aca="true">IF(OR(OFFSET($F$29,0,(AL$3-1)*8),Scores!$H$1&lt;$C16),"",OFFSET(Scores!$D$21,(AL$3-1)*2,($C16-1)*2))</f>
        <v/>
      </c>
      <c r="AK17" s="47"/>
      <c r="AL17" s="48"/>
      <c r="AM17" s="49"/>
      <c r="AN17" s="50" t="str">
        <f aca="false">IF(AK17="","",IF(AK17="NCR","L",IF(AR17="","",IF(AR17="NCR","W",IF(AK17=AR17,"D",IF(AK17&lt;AR17,"L","W"))))))</f>
        <v/>
      </c>
      <c r="AO17" s="54"/>
      <c r="AP17" s="56"/>
      <c r="AQ17" s="53"/>
      <c r="AR17" s="46" t="str">
        <f aca="true">IF(OR(OFFSET($F$29,0,(AT$3-1)*8),Scores!$H$1&lt;$C16),"",OFFSET(Scores!$D$21,(AT$3-1)*2,($C16-1)*2))</f>
        <v/>
      </c>
      <c r="AS17" s="47"/>
      <c r="AT17" s="48"/>
      <c r="AU17" s="49"/>
      <c r="AV17" s="50" t="str">
        <f aca="false">IF(AS17="","",IF(AS17="NCR","L",IF(AZ17="","",IF(AZ17="NCR","W",IF(AS17=AZ17,"D",IF(AS17&lt;AZ17,"L","W"))))))</f>
        <v/>
      </c>
      <c r="AW17" s="54"/>
      <c r="AX17" s="56"/>
    </row>
    <row r="18" customFormat="false" ht="12.95" hidden="false" customHeight="true" outlineLevel="0" collapsed="false">
      <c r="A18" s="8"/>
      <c r="B18" s="44" t="n">
        <f aca="false">Scores!P16</f>
        <v>45677</v>
      </c>
      <c r="C18" s="45" t="n">
        <v>7</v>
      </c>
      <c r="D18" s="46" t="str">
        <f aca="true">IF(OR(OFFSET($F$29,0,(F$3-1)*8),Scores!$H$1&lt;$C18),"",OFFSET(Scores!$D$20,(F$3-1)*2,($C18-1)*2))</f>
        <v/>
      </c>
      <c r="E18" s="47" t="str">
        <f aca="true">IF(AND(Scores!$H$1&gt;=$C18,OFFSET($F$29,0,(F$3-1)*8)),IF(ISNUMBER(OFFSET($I$3,0,(F18-1)*8)),ROUND(OFFSET($I$3,0,(F18-1)*8),0),0),IF(D18="","",IF(D18="N","NCR",IF(D18="D","DQ",OFFSET(Scores!$E$20,(F$3-1)*2,($C18-1)*2)))))</f>
        <v/>
      </c>
      <c r="F18" s="48" t="n">
        <v>3</v>
      </c>
      <c r="G18" s="49" t="str">
        <f aca="false">IF(E18="","",IF(OR(E18="NCR",E18="DQ"),200,E18)+IF($C18=1,0,G16))</f>
        <v/>
      </c>
      <c r="H18" s="50" t="str">
        <f aca="true">IF(OR(E18="",OFFSET($E18,0,(F18-1)*8)=""),"",IF(OR(E18="NCR",E18="DQ"),"L",IF(OR(OFFSET($E18,0,(F18-1)*8)="NCR",OFFSET($E18,0,(F18-1)*8)="DQ"),"W",IF(E18=OFFSET($E18,0,(F18-1)*8),"D",IF(E18&gt;OFFSET($E18,0,(F18-1)*8),"L","W")))))</f>
        <v/>
      </c>
      <c r="I18" s="51" t="str">
        <f aca="false">IF(H18="","",IF(H18="D",1,IF(H18="W",2,0)))</f>
        <v/>
      </c>
      <c r="J18" s="52" t="str">
        <f aca="false">IF(I18="","",SUM(I$6:I18))</f>
        <v/>
      </c>
      <c r="K18" s="53"/>
      <c r="L18" s="46" t="str">
        <f aca="true">IF(OR(OFFSET($F$29,0,(N$3-1)*8),Scores!$H$1&lt;$C18),"",OFFSET(Scores!$D$20,(N$3-1)*2,($C18-1)*2))</f>
        <v/>
      </c>
      <c r="M18" s="47" t="str">
        <f aca="true">IF(AND(Scores!$H$1&gt;=$C18,OFFSET($F$29,0,(N$3-1)*8)),IF(ISNUMBER(OFFSET($I$3,0,(N18-1)*8)),ROUND(OFFSET($I$3,0,(N18-1)*8),0),0),IF(L18="","",IF(L18="N","NCR",IF(L18="D","DQ",OFFSET(Scores!$E$20,(N$3-1)*2,($C18-1)*2)))))</f>
        <v/>
      </c>
      <c r="N18" s="48" t="n">
        <v>4</v>
      </c>
      <c r="O18" s="49" t="str">
        <f aca="false">IF(M18="","",IF(OR(M18="NCR",M18="DQ"),200,M18)+IF($C18=1,0,O16))</f>
        <v/>
      </c>
      <c r="P18" s="50" t="str">
        <f aca="true">IF(OR(M18="",OFFSET($E18,0,(N18-1)*8)=""),"",IF(OR(M18="NCR",M18="DQ"),"L",IF(OR(OFFSET($E18,0,(N18-1)*8)="NCR",OFFSET($E18,0,(N18-1)*8)="DQ"),"W",IF(M18=OFFSET($E18,0,(N18-1)*8),"D",IF(M18&gt;OFFSET($E18,0,(N18-1)*8),"L","W")))))</f>
        <v/>
      </c>
      <c r="Q18" s="54" t="str">
        <f aca="false">IF(P18="","",IF(P18="D",1,IF(P18="W",2,0)))</f>
        <v/>
      </c>
      <c r="R18" s="56" t="str">
        <f aca="false">IF(Q18="","",SUM(Q$6:Q18))</f>
        <v/>
      </c>
      <c r="S18" s="53"/>
      <c r="T18" s="46" t="str">
        <f aca="true">IF(OR(OFFSET($F$29,0,(V$3-1)*8),Scores!$H$1&lt;$C18),"",OFFSET(Scores!$D$20,(V$3-1)*2,($C18-1)*2))</f>
        <v/>
      </c>
      <c r="U18" s="47" t="str">
        <f aca="true">IF(AND(Scores!$H$1&gt;=$C18,OFFSET($F$29,0,(V$3-1)*8)),IF(ISNUMBER(OFFSET($I$3,0,(V18-1)*8)),ROUND(OFFSET($I$3,0,(V18-1)*8),0),0),IF(T18="","",IF(T18="N","NCR",IF(T18="D","DQ",OFFSET(Scores!$E$20,(V$3-1)*2,($C18-1)*2)))))</f>
        <v/>
      </c>
      <c r="V18" s="48" t="n">
        <v>1</v>
      </c>
      <c r="W18" s="49" t="str">
        <f aca="false">IF(U18="","",IF(OR(U18="NCR",U18="DQ"),200,U18)+IF($C18=1,0,W16))</f>
        <v/>
      </c>
      <c r="X18" s="50" t="str">
        <f aca="true">IF(OR(U18="",OFFSET($E18,0,(V18-1)*8)=""),"",IF(OR(U18="NCR",U18="DQ"),"L",IF(OR(OFFSET($E18,0,(V18-1)*8)="NCR",OFFSET($E18,0,(V18-1)*8)="DQ"),"W",IF(U18=OFFSET($E18,0,(V18-1)*8),"D",IF(U18&gt;OFFSET($E18,0,(V18-1)*8),"L","W")))))</f>
        <v/>
      </c>
      <c r="Y18" s="54" t="str">
        <f aca="false">IF(X18="","",IF(X18="D",1,IF(X18="W",2,0)))</f>
        <v/>
      </c>
      <c r="Z18" s="56" t="str">
        <f aca="false">IF(Y18="","",SUM(Y$6:Y18))</f>
        <v/>
      </c>
      <c r="AA18" s="55"/>
      <c r="AB18" s="46" t="str">
        <f aca="true">IF(OR(OFFSET($F$29,0,(AD$3-1)*8),Scores!$H$1&lt;$C18),"",OFFSET(Scores!$D$20,(AD$3-1)*2,($C18-1)*2))</f>
        <v/>
      </c>
      <c r="AC18" s="47" t="str">
        <f aca="true">IF(AND(Scores!$H$1&gt;=$C18,OFFSET($F$29,0,(AD$3-1)*8)),IF(ISNUMBER(OFFSET($I$3,0,(AD18-1)*8)),ROUND(OFFSET($I$3,0,(AD18-1)*8),0),0),IF(AB18="","",IF(AB18="N","NCR",IF(AB18="D","DQ",OFFSET(Scores!$E$20,(AD$3-1)*2,($C18-1)*2)))))</f>
        <v/>
      </c>
      <c r="AD18" s="48" t="n">
        <v>2</v>
      </c>
      <c r="AE18" s="49" t="str">
        <f aca="false">IF(AC18="","",IF(OR(AC18="NCR",AC18="DQ"),200,AC18)+IF($C18=1,0,AE16))</f>
        <v/>
      </c>
      <c r="AF18" s="50" t="str">
        <f aca="true">IF(OR(AC18="",OFFSET($E18,0,(AD18-1)*8)=""),"",IF(OR(AC18="NCR",AC18="DQ"),"L",IF(OR(OFFSET($E18,0,(AD18-1)*8)="NCR",OFFSET($E18,0,(AD18-1)*8)="DQ"),"W",IF(AC18=OFFSET($E18,0,(AD18-1)*8),"D",IF(AC18&gt;OFFSET($E18,0,(AD18-1)*8),"L","W")))))</f>
        <v/>
      </c>
      <c r="AG18" s="54" t="str">
        <f aca="false">IF(AF18="","",IF(AF18="D",1,IF(AF18="W",2,0)))</f>
        <v/>
      </c>
      <c r="AH18" s="57" t="str">
        <f aca="false">IF(AG18="","",SUM(AG$6:AG18))</f>
        <v/>
      </c>
      <c r="AI18" s="53"/>
      <c r="AJ18" s="46" t="str">
        <f aca="true">IF(OR(OFFSET($F$29,0,(AL$3-1)*8),Scores!$H$1&lt;$C18),"",OFFSET(Scores!$D$20,(AL$3-1)*2,($C18-1)*2))</f>
        <v/>
      </c>
      <c r="AK18" s="47" t="str">
        <f aca="true">IF(AND(Scores!$H$1&gt;=$C18,OFFSET($F$29,0,(AL$3-1)*8)),IF(ISNUMBER(OFFSET($I$3,0,(AL18-1)*8)),ROUND(OFFSET($I$3,0,(AL18-1)*8),0),0),IF(AJ18="","",IF(AJ18="N","NCR",IF(AJ18="D","DQ",OFFSET(Scores!$E$20,(AL$3-1)*2,($C18-1)*2)))))</f>
        <v/>
      </c>
      <c r="AL18" s="48" t="n">
        <v>6</v>
      </c>
      <c r="AM18" s="49" t="str">
        <f aca="false">IF(AK18="","",IF(OR(AK18="NCR",AK18="DQ"),200,AK18)+IF($C18=1,0,AM16))</f>
        <v/>
      </c>
      <c r="AN18" s="50" t="str">
        <f aca="true">IF(OR(AK18="",OFFSET($E18,0,(AL18-1)*8)=""),"",IF(OR(AK18="NCR",AK18="DQ"),"L",IF(OR(OFFSET($E18,0,(AL18-1)*8)="NCR",OFFSET($E18,0,(AL18-1)*8)="DQ"),"W",IF(AK18=OFFSET($E18,0,(AL18-1)*8),"D",IF(AK18&gt;OFFSET($E18,0,(AL18-1)*8),"L","W")))))</f>
        <v/>
      </c>
      <c r="AO18" s="54" t="str">
        <f aca="false">IF(AN18="","",IF(AN18="D",1,IF(AN18="W",2,0)))</f>
        <v/>
      </c>
      <c r="AP18" s="56" t="str">
        <f aca="false">IF(AO18="","",SUM(AO$6:AO18))</f>
        <v/>
      </c>
      <c r="AQ18" s="53"/>
      <c r="AR18" s="46" t="str">
        <f aca="true">IF(OR(OFFSET($F$29,0,(AT$3-1)*8),Scores!$H$1&lt;$C18),"",OFFSET(Scores!$D$20,(AT$3-1)*2,($C18-1)*2))</f>
        <v/>
      </c>
      <c r="AS18" s="47" t="str">
        <f aca="true">IF(AND(Scores!$H$1&gt;=$C18,OFFSET($F$29,0,(AT$3-1)*8)),IF(ISNUMBER(OFFSET($I$3,0,(AT18-1)*8)),ROUND(OFFSET($I$3,0,(AT18-1)*8),0),0),IF(AR18="","",IF(AR18="N","NCR",IF(AR18="D","DQ",OFFSET(Scores!$E$20,(AT$3-1)*2,($C18-1)*2)))))</f>
        <v/>
      </c>
      <c r="AT18" s="48" t="n">
        <v>5</v>
      </c>
      <c r="AU18" s="49" t="str">
        <f aca="false">IF(AS18="","",IF(OR(AS18="NCR",AS18="DQ"),200,AS18)+IF($C18=1,0,AU16))</f>
        <v/>
      </c>
      <c r="AV18" s="50" t="str">
        <f aca="true">IF(OR(AS18="",OFFSET($E18,0,(AT18-1)*8)=""),"",IF(OR(AS18="NCR",AS18="DQ"),"L",IF(OR(OFFSET($E18,0,(AT18-1)*8)="NCR",OFFSET($E18,0,(AT18-1)*8)="DQ"),"W",IF(AS18=OFFSET($E18,0,(AT18-1)*8),"D",IF(AS18&gt;OFFSET($E18,0,(AT18-1)*8),"L","W")))))</f>
        <v/>
      </c>
      <c r="AW18" s="54" t="str">
        <f aca="false">IF(AV18="","",IF(AV18="D",1,IF(AV18="W",2,0)))</f>
        <v/>
      </c>
      <c r="AX18" s="56" t="str">
        <f aca="false">IF(AW18="","",SUM(AW$6:AW18))</f>
        <v/>
      </c>
    </row>
    <row r="19" customFormat="false" ht="12.95" hidden="false" customHeight="true" outlineLevel="0" collapsed="false">
      <c r="A19" s="8"/>
      <c r="B19" s="44"/>
      <c r="C19" s="45"/>
      <c r="D19" s="46" t="str">
        <f aca="true">IF(OR(OFFSET($F$29,0,(F$3-1)*8),Scores!$H$1&lt;$C18),"",OFFSET(Scores!$D$21,(F$3-1)*2,($C18-1)*2))</f>
        <v/>
      </c>
      <c r="E19" s="47"/>
      <c r="F19" s="48"/>
      <c r="G19" s="49"/>
      <c r="H19" s="50" t="str">
        <f aca="false">IF(E19="","",IF(E19="NCR","L",IF(L19="","",IF(L19="NCR","W",IF(E19=L19,"D",IF(E19&lt;L19,"L","W"))))))</f>
        <v/>
      </c>
      <c r="I19" s="51"/>
      <c r="J19" s="52"/>
      <c r="K19" s="53"/>
      <c r="L19" s="46" t="str">
        <f aca="true">IF(OR(OFFSET($F$29,0,(N$3-1)*8),Scores!$H$1&lt;$C18),"",OFFSET(Scores!$D$21,(N$3-1)*2,($C18-1)*2))</f>
        <v/>
      </c>
      <c r="M19" s="47"/>
      <c r="N19" s="48"/>
      <c r="O19" s="49"/>
      <c r="P19" s="50" t="str">
        <f aca="false">IF(M19="","",IF(M19="NCR","L",IF(T19="","",IF(T19="NCR","W",IF(M19=T19,"D",IF(M19&lt;T19,"L","W"))))))</f>
        <v/>
      </c>
      <c r="Q19" s="54"/>
      <c r="R19" s="56"/>
      <c r="S19" s="53"/>
      <c r="T19" s="46" t="str">
        <f aca="true">IF(OR(OFFSET($F$29,0,(V$3-1)*8),Scores!$H$1&lt;$C18),"",OFFSET(Scores!$D$21,(V$3-1)*2,($C18-1)*2))</f>
        <v/>
      </c>
      <c r="U19" s="47"/>
      <c r="V19" s="48"/>
      <c r="W19" s="49"/>
      <c r="X19" s="50" t="str">
        <f aca="false">IF(U19="","",IF(U19="NCR","L",IF(AB19="","",IF(AB19="NCR","W",IF(U19=AB19,"D",IF(U19&lt;AB19,"L","W"))))))</f>
        <v/>
      </c>
      <c r="Y19" s="54"/>
      <c r="Z19" s="56"/>
      <c r="AA19" s="55"/>
      <c r="AB19" s="46" t="str">
        <f aca="true">IF(OR(OFFSET($F$29,0,(AD$3-1)*8),Scores!$H$1&lt;$C18),"",OFFSET(Scores!$D$21,(AD$3-1)*2,($C18-1)*2))</f>
        <v/>
      </c>
      <c r="AC19" s="47"/>
      <c r="AD19" s="48"/>
      <c r="AE19" s="49"/>
      <c r="AF19" s="50" t="str">
        <f aca="false">IF(AC19="","",IF(AC19="NCR","L",IF(AJ19="","",IF(AJ19="NCR","W",IF(AC19=AJ19,"D",IF(AC19&lt;AJ19,"L","W"))))))</f>
        <v/>
      </c>
      <c r="AG19" s="54"/>
      <c r="AH19" s="57"/>
      <c r="AI19" s="53"/>
      <c r="AJ19" s="46" t="str">
        <f aca="true">IF(OR(OFFSET($F$29,0,(AL$3-1)*8),Scores!$H$1&lt;$C18),"",OFFSET(Scores!$D$21,(AL$3-1)*2,($C18-1)*2))</f>
        <v/>
      </c>
      <c r="AK19" s="47"/>
      <c r="AL19" s="48"/>
      <c r="AM19" s="49"/>
      <c r="AN19" s="50" t="str">
        <f aca="false">IF(AK19="","",IF(AK19="NCR","L",IF(AR19="","",IF(AR19="NCR","W",IF(AK19=AR19,"D",IF(AK19&lt;AR19,"L","W"))))))</f>
        <v/>
      </c>
      <c r="AO19" s="54"/>
      <c r="AP19" s="56"/>
      <c r="AQ19" s="53"/>
      <c r="AR19" s="46" t="str">
        <f aca="true">IF(OR(OFFSET($F$29,0,(AT$3-1)*8),Scores!$H$1&lt;$C18),"",OFFSET(Scores!$D$21,(AT$3-1)*2,($C18-1)*2))</f>
        <v/>
      </c>
      <c r="AS19" s="47"/>
      <c r="AT19" s="48"/>
      <c r="AU19" s="49"/>
      <c r="AV19" s="50" t="str">
        <f aca="false">IF(AS19="","",IF(AS19="NCR","L",IF(AZ19="","",IF(AZ19="NCR","W",IF(AS19=AZ19,"D",IF(AS19&lt;AZ19,"L","W"))))))</f>
        <v/>
      </c>
      <c r="AW19" s="54"/>
      <c r="AX19" s="56"/>
    </row>
    <row r="20" customFormat="false" ht="12.95" hidden="false" customHeight="true" outlineLevel="0" collapsed="false">
      <c r="A20" s="8"/>
      <c r="B20" s="44" t="n">
        <f aca="false">Scores!R16</f>
        <v>45691</v>
      </c>
      <c r="C20" s="45" t="n">
        <v>8</v>
      </c>
      <c r="D20" s="46" t="str">
        <f aca="true">IF(OR(OFFSET($F$29,0,(F$3-1)*8),Scores!$H$1&lt;$C20),"",OFFSET(Scores!$D$20,(F$3-1)*2,($C20-1)*2))</f>
        <v/>
      </c>
      <c r="E20" s="47" t="str">
        <f aca="true">IF(AND(Scores!$H$1&gt;=$C20,OFFSET($F$29,0,(F$3-1)*8)),IF(ISNUMBER(OFFSET($I$3,0,(F20-1)*8)),ROUND(OFFSET($I$3,0,(F20-1)*8),0),0),IF(D20="","",IF(D20="N","NCR",IF(D20="D","DQ",OFFSET(Scores!$E$20,(F$3-1)*2,($C20-1)*2)))))</f>
        <v/>
      </c>
      <c r="F20" s="48" t="n">
        <v>4</v>
      </c>
      <c r="G20" s="49" t="str">
        <f aca="false">IF(E20="","",IF(OR(E20="NCR",E20="DQ"),200,E20)+IF($C20=1,0,G18))</f>
        <v/>
      </c>
      <c r="H20" s="50" t="str">
        <f aca="true">IF(OR(E20="",OFFSET($E20,0,(F20-1)*8)=""),"",IF(OR(E20="NCR",E20="DQ"),"L",IF(OR(OFFSET($E20,0,(F20-1)*8)="NCR",OFFSET($E20,0,(F20-1)*8)="DQ"),"W",IF(E20=OFFSET($E20,0,(F20-1)*8),"D",IF(E20&gt;OFFSET($E20,0,(F20-1)*8),"L","W")))))</f>
        <v/>
      </c>
      <c r="I20" s="51" t="str">
        <f aca="false">IF(H20="","",IF(H20="D",1,IF(H20="W",2,0)))</f>
        <v/>
      </c>
      <c r="J20" s="52" t="str">
        <f aca="false">IF(I20="","",SUM(I$6:I20))</f>
        <v/>
      </c>
      <c r="K20" s="53"/>
      <c r="L20" s="46" t="str">
        <f aca="true">IF(OR(OFFSET($F$29,0,(N$3-1)*8),Scores!$H$1&lt;$C20),"",OFFSET(Scores!$D$20,(N$3-1)*2,($C20-1)*2))</f>
        <v/>
      </c>
      <c r="M20" s="47" t="str">
        <f aca="true">IF(AND(Scores!$H$1&gt;=$C20,OFFSET($F$29,0,(N$3-1)*8)),IF(ISNUMBER(OFFSET($I$3,0,(N20-1)*8)),ROUND(OFFSET($I$3,0,(N20-1)*8),0),0),IF(L20="","",IF(L20="N","NCR",IF(L20="D","DQ",OFFSET(Scores!$E$20,(N$3-1)*2,($C20-1)*2)))))</f>
        <v/>
      </c>
      <c r="N20" s="48" t="n">
        <v>5</v>
      </c>
      <c r="O20" s="49" t="str">
        <f aca="false">IF(M20="","",IF(OR(M20="NCR",M20="DQ"),200,M20)+IF($C20=1,0,O18))</f>
        <v/>
      </c>
      <c r="P20" s="50" t="str">
        <f aca="true">IF(OR(M20="",OFFSET($E20,0,(N20-1)*8)=""),"",IF(OR(M20="NCR",M20="DQ"),"L",IF(OR(OFFSET($E20,0,(N20-1)*8)="NCR",OFFSET($E20,0,(N20-1)*8)="DQ"),"W",IF(M20=OFFSET($E20,0,(N20-1)*8),"D",IF(M20&gt;OFFSET($E20,0,(N20-1)*8),"L","W")))))</f>
        <v/>
      </c>
      <c r="Q20" s="54" t="str">
        <f aca="false">IF(P20="","",IF(P20="D",1,IF(P20="W",2,0)))</f>
        <v/>
      </c>
      <c r="R20" s="56" t="str">
        <f aca="false">IF(Q20="","",SUM(Q$6:Q20))</f>
        <v/>
      </c>
      <c r="S20" s="53"/>
      <c r="T20" s="46" t="str">
        <f aca="true">IF(OR(OFFSET($F$29,0,(V$3-1)*8),Scores!$H$1&lt;$C20),"",OFFSET(Scores!$D$20,(V$3-1)*2,($C20-1)*2))</f>
        <v/>
      </c>
      <c r="U20" s="47" t="str">
        <f aca="true">IF(AND(Scores!$H$1&gt;=$C20,OFFSET($F$29,0,(V$3-1)*8)),IF(ISNUMBER(OFFSET($I$3,0,(V20-1)*8)),ROUND(OFFSET($I$3,0,(V20-1)*8),0),0),IF(T20="","",IF(T20="N","NCR",IF(T20="D","DQ",OFFSET(Scores!$E$20,(V$3-1)*2,($C20-1)*2)))))</f>
        <v/>
      </c>
      <c r="V20" s="48" t="n">
        <v>6</v>
      </c>
      <c r="W20" s="49" t="str">
        <f aca="false">IF(U20="","",IF(OR(U20="NCR",U20="DQ"),200,U20)+IF($C20=1,0,W18))</f>
        <v/>
      </c>
      <c r="X20" s="50" t="str">
        <f aca="true">IF(OR(U20="",OFFSET($E20,0,(V20-1)*8)=""),"",IF(OR(U20="NCR",U20="DQ"),"L",IF(OR(OFFSET($E20,0,(V20-1)*8)="NCR",OFFSET($E20,0,(V20-1)*8)="DQ"),"W",IF(U20=OFFSET($E20,0,(V20-1)*8),"D",IF(U20&gt;OFFSET($E20,0,(V20-1)*8),"L","W")))))</f>
        <v/>
      </c>
      <c r="Y20" s="54" t="str">
        <f aca="false">IF(X20="","",IF(X20="D",1,IF(X20="W",2,0)))</f>
        <v/>
      </c>
      <c r="Z20" s="56" t="str">
        <f aca="false">IF(Y20="","",SUM(Y$6:Y20))</f>
        <v/>
      </c>
      <c r="AA20" s="55"/>
      <c r="AB20" s="46" t="str">
        <f aca="true">IF(OR(OFFSET($F$29,0,(AD$3-1)*8),Scores!$H$1&lt;$C20),"",OFFSET(Scores!$D$20,(AD$3-1)*2,($C20-1)*2))</f>
        <v/>
      </c>
      <c r="AC20" s="47" t="str">
        <f aca="true">IF(AND(Scores!$H$1&gt;=$C20,OFFSET($F$29,0,(AD$3-1)*8)),IF(ISNUMBER(OFFSET($I$3,0,(AD20-1)*8)),ROUND(OFFSET($I$3,0,(AD20-1)*8),0),0),IF(AB20="","",IF(AB20="N","NCR",IF(AB20="D","DQ",OFFSET(Scores!$E$20,(AD$3-1)*2,($C20-1)*2)))))</f>
        <v/>
      </c>
      <c r="AD20" s="48" t="n">
        <v>1</v>
      </c>
      <c r="AE20" s="49" t="str">
        <f aca="false">IF(AC20="","",IF(OR(AC20="NCR",AC20="DQ"),200,AC20)+IF($C20=1,0,AE18))</f>
        <v/>
      </c>
      <c r="AF20" s="50" t="str">
        <f aca="true">IF(OR(AC20="",OFFSET($E20,0,(AD20-1)*8)=""),"",IF(OR(AC20="NCR",AC20="DQ"),"L",IF(OR(OFFSET($E20,0,(AD20-1)*8)="NCR",OFFSET($E20,0,(AD20-1)*8)="DQ"),"W",IF(AC20=OFFSET($E20,0,(AD20-1)*8),"D",IF(AC20&gt;OFFSET($E20,0,(AD20-1)*8),"L","W")))))</f>
        <v/>
      </c>
      <c r="AG20" s="54" t="str">
        <f aca="false">IF(AF20="","",IF(AF20="D",1,IF(AF20="W",2,0)))</f>
        <v/>
      </c>
      <c r="AH20" s="57" t="str">
        <f aca="false">IF(AG20="","",SUM(AG$6:AG20))</f>
        <v/>
      </c>
      <c r="AI20" s="53"/>
      <c r="AJ20" s="46" t="str">
        <f aca="true">IF(OR(OFFSET($F$29,0,(AL$3-1)*8),Scores!$H$1&lt;$C20),"",OFFSET(Scores!$D$20,(AL$3-1)*2,($C20-1)*2))</f>
        <v/>
      </c>
      <c r="AK20" s="47" t="str">
        <f aca="true">IF(AND(Scores!$H$1&gt;=$C20,OFFSET($F$29,0,(AL$3-1)*8)),IF(ISNUMBER(OFFSET($I$3,0,(AL20-1)*8)),ROUND(OFFSET($I$3,0,(AL20-1)*8),0),0),IF(AJ20="","",IF(AJ20="N","NCR",IF(AJ20="D","DQ",OFFSET(Scores!$E$20,(AL$3-1)*2,($C20-1)*2)))))</f>
        <v/>
      </c>
      <c r="AL20" s="48" t="n">
        <v>2</v>
      </c>
      <c r="AM20" s="49" t="str">
        <f aca="false">IF(AK20="","",IF(OR(AK20="NCR",AK20="DQ"),200,AK20)+IF($C20=1,0,AM18))</f>
        <v/>
      </c>
      <c r="AN20" s="50" t="str">
        <f aca="true">IF(OR(AK20="",OFFSET($E20,0,(AL20-1)*8)=""),"",IF(OR(AK20="NCR",AK20="DQ"),"L",IF(OR(OFFSET($E20,0,(AL20-1)*8)="NCR",OFFSET($E20,0,(AL20-1)*8)="DQ"),"W",IF(AK20=OFFSET($E20,0,(AL20-1)*8),"D",IF(AK20&gt;OFFSET($E20,0,(AL20-1)*8),"L","W")))))</f>
        <v/>
      </c>
      <c r="AO20" s="54" t="str">
        <f aca="false">IF(AN20="","",IF(AN20="D",1,IF(AN20="W",2,0)))</f>
        <v/>
      </c>
      <c r="AP20" s="56" t="str">
        <f aca="false">IF(AO20="","",SUM(AO$6:AO20))</f>
        <v/>
      </c>
      <c r="AQ20" s="53"/>
      <c r="AR20" s="46" t="str">
        <f aca="true">IF(OR(OFFSET($F$29,0,(AT$3-1)*8),Scores!$H$1&lt;$C20),"",OFFSET(Scores!$D$20,(AT$3-1)*2,($C20-1)*2))</f>
        <v/>
      </c>
      <c r="AS20" s="47" t="str">
        <f aca="true">IF(AND(Scores!$H$1&gt;=$C20,OFFSET($F$29,0,(AT$3-1)*8)),IF(ISNUMBER(OFFSET($I$3,0,(AT20-1)*8)),ROUND(OFFSET($I$3,0,(AT20-1)*8),0),0),IF(AR20="","",IF(AR20="N","NCR",IF(AR20="D","DQ",OFFSET(Scores!$E$20,(AT$3-1)*2,($C20-1)*2)))))</f>
        <v/>
      </c>
      <c r="AT20" s="48" t="n">
        <v>3</v>
      </c>
      <c r="AU20" s="49" t="str">
        <f aca="false">IF(AS20="","",IF(OR(AS20="NCR",AS20="DQ"),200,AS20)+IF($C20=1,0,AU18))</f>
        <v/>
      </c>
      <c r="AV20" s="50" t="str">
        <f aca="true">IF(OR(AS20="",OFFSET($E20,0,(AT20-1)*8)=""),"",IF(OR(AS20="NCR",AS20="DQ"),"L",IF(OR(OFFSET($E20,0,(AT20-1)*8)="NCR",OFFSET($E20,0,(AT20-1)*8)="DQ"),"W",IF(AS20=OFFSET($E20,0,(AT20-1)*8),"D",IF(AS20&gt;OFFSET($E20,0,(AT20-1)*8),"L","W")))))</f>
        <v/>
      </c>
      <c r="AW20" s="54" t="str">
        <f aca="false">IF(AV20="","",IF(AV20="D",1,IF(AV20="W",2,0)))</f>
        <v/>
      </c>
      <c r="AX20" s="56" t="str">
        <f aca="false">IF(AW20="","",SUM(AW$6:AW20))</f>
        <v/>
      </c>
    </row>
    <row r="21" customFormat="false" ht="12.95" hidden="false" customHeight="true" outlineLevel="0" collapsed="false">
      <c r="A21" s="8"/>
      <c r="B21" s="44"/>
      <c r="C21" s="45"/>
      <c r="D21" s="46" t="str">
        <f aca="true">IF(OR(OFFSET($F$29,0,(F$3-1)*8),Scores!$H$1&lt;$C20),"",OFFSET(Scores!$D$21,(F$3-1)*2,($C20-1)*2))</f>
        <v/>
      </c>
      <c r="E21" s="47"/>
      <c r="F21" s="48"/>
      <c r="G21" s="49"/>
      <c r="H21" s="50" t="str">
        <f aca="false">IF(E21="","",IF(E21="NCR","L",IF(L21="","",IF(L21="NCR","W",IF(E21=L21,"D",IF(E21&lt;L21,"L","W"))))))</f>
        <v/>
      </c>
      <c r="I21" s="51"/>
      <c r="J21" s="52"/>
      <c r="K21" s="53"/>
      <c r="L21" s="46" t="str">
        <f aca="true">IF(OR(OFFSET($F$29,0,(N$3-1)*8),Scores!$H$1&lt;$C20),"",OFFSET(Scores!$D$21,(N$3-1)*2,($C20-1)*2))</f>
        <v/>
      </c>
      <c r="M21" s="47"/>
      <c r="N21" s="48"/>
      <c r="O21" s="49"/>
      <c r="P21" s="50" t="str">
        <f aca="false">IF(M21="","",IF(M21="NCR","L",IF(T21="","",IF(T21="NCR","W",IF(M21=T21,"D",IF(M21&lt;T21,"L","W"))))))</f>
        <v/>
      </c>
      <c r="Q21" s="54"/>
      <c r="R21" s="56"/>
      <c r="S21" s="53"/>
      <c r="T21" s="46" t="str">
        <f aca="true">IF(OR(OFFSET($F$29,0,(V$3-1)*8),Scores!$H$1&lt;$C20),"",OFFSET(Scores!$D$21,(V$3-1)*2,($C20-1)*2))</f>
        <v/>
      </c>
      <c r="U21" s="47"/>
      <c r="V21" s="48"/>
      <c r="W21" s="49"/>
      <c r="X21" s="50" t="str">
        <f aca="false">IF(U21="","",IF(U21="NCR","L",IF(AB21="","",IF(AB21="NCR","W",IF(U21=AB21,"D",IF(U21&lt;AB21,"L","W"))))))</f>
        <v/>
      </c>
      <c r="Y21" s="54"/>
      <c r="Z21" s="56"/>
      <c r="AA21" s="55"/>
      <c r="AB21" s="46" t="str">
        <f aca="true">IF(OR(OFFSET($F$29,0,(AD$3-1)*8),Scores!$H$1&lt;$C20),"",OFFSET(Scores!$D$21,(AD$3-1)*2,($C20-1)*2))</f>
        <v/>
      </c>
      <c r="AC21" s="47"/>
      <c r="AD21" s="48"/>
      <c r="AE21" s="49"/>
      <c r="AF21" s="50" t="str">
        <f aca="false">IF(AC21="","",IF(AC21="NCR","L",IF(AJ21="","",IF(AJ21="NCR","W",IF(AC21=AJ21,"D",IF(AC21&lt;AJ21,"L","W"))))))</f>
        <v/>
      </c>
      <c r="AG21" s="54"/>
      <c r="AH21" s="57"/>
      <c r="AI21" s="53"/>
      <c r="AJ21" s="46" t="str">
        <f aca="true">IF(OR(OFFSET($F$29,0,(AL$3-1)*8),Scores!$H$1&lt;$C20),"",OFFSET(Scores!$D$21,(AL$3-1)*2,($C20-1)*2))</f>
        <v/>
      </c>
      <c r="AK21" s="47"/>
      <c r="AL21" s="48"/>
      <c r="AM21" s="49"/>
      <c r="AN21" s="50" t="str">
        <f aca="false">IF(AK21="","",IF(AK21="NCR","L",IF(AR21="","",IF(AR21="NCR","W",IF(AK21=AR21,"D",IF(AK21&lt;AR21,"L","W"))))))</f>
        <v/>
      </c>
      <c r="AO21" s="54"/>
      <c r="AP21" s="56"/>
      <c r="AQ21" s="53"/>
      <c r="AR21" s="46" t="str">
        <f aca="true">IF(OR(OFFSET($F$29,0,(AT$3-1)*8),Scores!$H$1&lt;$C20),"",OFFSET(Scores!$D$21,(AT$3-1)*2,($C20-1)*2))</f>
        <v/>
      </c>
      <c r="AS21" s="47"/>
      <c r="AT21" s="48"/>
      <c r="AU21" s="49"/>
      <c r="AV21" s="50" t="str">
        <f aca="false">IF(AS21="","",IF(AS21="NCR","L",IF(AZ21="","",IF(AZ21="NCR","W",IF(AS21=AZ21,"D",IF(AS21&lt;AZ21,"L","W"))))))</f>
        <v/>
      </c>
      <c r="AW21" s="54"/>
      <c r="AX21" s="56"/>
    </row>
    <row r="22" customFormat="false" ht="12.95" hidden="false" customHeight="true" outlineLevel="0" collapsed="false">
      <c r="A22" s="8"/>
      <c r="B22" s="44" t="n">
        <f aca="false">Scores!T16</f>
        <v>45705</v>
      </c>
      <c r="C22" s="45" t="n">
        <v>9</v>
      </c>
      <c r="D22" s="46" t="str">
        <f aca="true">IF(OR(OFFSET($F$29,0,(F$3-1)*8),Scores!$H$1&lt;$C22),"",OFFSET(Scores!$D$20,(F$3-1)*2,($C22-1)*2))</f>
        <v/>
      </c>
      <c r="E22" s="47" t="str">
        <f aca="true">IF(AND(Scores!$H$1&gt;=$C22,OFFSET($F$29,0,(F$3-1)*8)),IF(ISNUMBER(OFFSET($I$3,0,(F22-1)*8)),ROUND(OFFSET($I$3,0,(F22-1)*8),0),0),IF(D22="","",IF(D22="N","NCR",IF(D22="D","DQ",OFFSET(Scores!$E$20,(F$3-1)*2,($C22-1)*2)))))</f>
        <v/>
      </c>
      <c r="F22" s="48" t="n">
        <v>5</v>
      </c>
      <c r="G22" s="49" t="str">
        <f aca="false">IF(E22="","",IF(OR(E22="NCR",E22="DQ"),200,E22)+IF($C22=1,0,G20))</f>
        <v/>
      </c>
      <c r="H22" s="50" t="str">
        <f aca="true">IF(OR(E22="",OFFSET($E22,0,(F22-1)*8)=""),"",IF(OR(E22="NCR",E22="DQ"),"L",IF(OR(OFFSET($E22,0,(F22-1)*8)="NCR",OFFSET($E22,0,(F22-1)*8)="DQ"),"W",IF(E22=OFFSET($E22,0,(F22-1)*8),"D",IF(E22&gt;OFFSET($E22,0,(F22-1)*8),"L","W")))))</f>
        <v/>
      </c>
      <c r="I22" s="51" t="str">
        <f aca="false">IF(H22="","",IF(H22="D",1,IF(H22="W",2,0)))</f>
        <v/>
      </c>
      <c r="J22" s="52" t="str">
        <f aca="false">IF(I22="","",SUM(I$6:I22))</f>
        <v/>
      </c>
      <c r="K22" s="53"/>
      <c r="L22" s="46" t="str">
        <f aca="true">IF(OR(OFFSET($F$29,0,(N$3-1)*8),Scores!$H$1&lt;$C22),"",OFFSET(Scores!$D$20,(N$3-1)*2,($C22-1)*2))</f>
        <v/>
      </c>
      <c r="M22" s="47" t="str">
        <f aca="true">IF(AND(Scores!$H$1&gt;=$C22,OFFSET($F$29,0,(N$3-1)*8)),IF(ISNUMBER(OFFSET($I$3,0,(N22-1)*8)),ROUND(OFFSET($I$3,0,(N22-1)*8),0),0),IF(L22="","",IF(L22="N","NCR",IF(L22="D","DQ",OFFSET(Scores!$E$20,(N$3-1)*2,($C22-1)*2)))))</f>
        <v/>
      </c>
      <c r="N22" s="48" t="n">
        <v>6</v>
      </c>
      <c r="O22" s="49" t="str">
        <f aca="false">IF(M22="","",IF(OR(M22="NCR",M22="DQ"),200,M22)+IF($C22=1,0,O20))</f>
        <v/>
      </c>
      <c r="P22" s="50" t="str">
        <f aca="true">IF(OR(M22="",OFFSET($E22,0,(N22-1)*8)=""),"",IF(OR(M22="NCR",M22="DQ"),"L",IF(OR(OFFSET($E22,0,(N22-1)*8)="NCR",OFFSET($E22,0,(N22-1)*8)="DQ"),"W",IF(M22=OFFSET($E22,0,(N22-1)*8),"D",IF(M22&gt;OFFSET($E22,0,(N22-1)*8),"L","W")))))</f>
        <v/>
      </c>
      <c r="Q22" s="54" t="str">
        <f aca="false">IF(P22="","",IF(P22="D",1,IF(P22="W",2,0)))</f>
        <v/>
      </c>
      <c r="R22" s="56" t="str">
        <f aca="false">IF(Q22="","",SUM(Q$6:Q22))</f>
        <v/>
      </c>
      <c r="S22" s="53"/>
      <c r="T22" s="46" t="str">
        <f aca="true">IF(OR(OFFSET($F$29,0,(V$3-1)*8),Scores!$H$1&lt;$C22),"",OFFSET(Scores!$D$20,(V$3-1)*2,($C22-1)*2))</f>
        <v/>
      </c>
      <c r="U22" s="47" t="str">
        <f aca="true">IF(AND(Scores!$H$1&gt;=$C22,OFFSET($F$29,0,(V$3-1)*8)),IF(ISNUMBER(OFFSET($I$3,0,(V22-1)*8)),ROUND(OFFSET($I$3,0,(V22-1)*8),0),0),IF(T22="","",IF(T22="N","NCR",IF(T22="D","DQ",OFFSET(Scores!$E$20,(V$3-1)*2,($C22-1)*2)))))</f>
        <v/>
      </c>
      <c r="V22" s="48" t="n">
        <v>4</v>
      </c>
      <c r="W22" s="49" t="str">
        <f aca="false">IF(U22="","",IF(OR(U22="NCR",U22="DQ"),200,U22)+IF($C22=1,0,W20))</f>
        <v/>
      </c>
      <c r="X22" s="50" t="str">
        <f aca="true">IF(OR(U22="",OFFSET($E22,0,(V22-1)*8)=""),"",IF(OR(U22="NCR",U22="DQ"),"L",IF(OR(OFFSET($E22,0,(V22-1)*8)="NCR",OFFSET($E22,0,(V22-1)*8)="DQ"),"W",IF(U22=OFFSET($E22,0,(V22-1)*8),"D",IF(U22&gt;OFFSET($E22,0,(V22-1)*8),"L","W")))))</f>
        <v/>
      </c>
      <c r="Y22" s="54" t="str">
        <f aca="false">IF(X22="","",IF(X22="D",1,IF(X22="W",2,0)))</f>
        <v/>
      </c>
      <c r="Z22" s="56" t="str">
        <f aca="false">IF(Y22="","",SUM(Y$6:Y22))</f>
        <v/>
      </c>
      <c r="AA22" s="55"/>
      <c r="AB22" s="46" t="str">
        <f aca="true">IF(OR(OFFSET($F$29,0,(AD$3-1)*8),Scores!$H$1&lt;$C22),"",OFFSET(Scores!$D$20,(AD$3-1)*2,($C22-1)*2))</f>
        <v/>
      </c>
      <c r="AC22" s="47" t="str">
        <f aca="true">IF(AND(Scores!$H$1&gt;=$C22,OFFSET($F$29,0,(AD$3-1)*8)),IF(ISNUMBER(OFFSET($I$3,0,(AD22-1)*8)),ROUND(OFFSET($I$3,0,(AD22-1)*8),0),0),IF(AB22="","",IF(AB22="N","NCR",IF(AB22="D","DQ",OFFSET(Scores!$E$20,(AD$3-1)*2,($C22-1)*2)))))</f>
        <v/>
      </c>
      <c r="AD22" s="48" t="n">
        <v>3</v>
      </c>
      <c r="AE22" s="49" t="str">
        <f aca="false">IF(AC22="","",IF(OR(AC22="NCR",AC22="DQ"),200,AC22)+IF($C22=1,0,AE20))</f>
        <v/>
      </c>
      <c r="AF22" s="50" t="str">
        <f aca="true">IF(OR(AC22="",OFFSET($E22,0,(AD22-1)*8)=""),"",IF(OR(AC22="NCR",AC22="DQ"),"L",IF(OR(OFFSET($E22,0,(AD22-1)*8)="NCR",OFFSET($E22,0,(AD22-1)*8)="DQ"),"W",IF(AC22=OFFSET($E22,0,(AD22-1)*8),"D",IF(AC22&gt;OFFSET($E22,0,(AD22-1)*8),"L","W")))))</f>
        <v/>
      </c>
      <c r="AG22" s="54" t="str">
        <f aca="false">IF(AF22="","",IF(AF22="D",1,IF(AF22="W",2,0)))</f>
        <v/>
      </c>
      <c r="AH22" s="57" t="str">
        <f aca="false">IF(AG22="","",SUM(AG$6:AG22))</f>
        <v/>
      </c>
      <c r="AI22" s="53"/>
      <c r="AJ22" s="46" t="str">
        <f aca="true">IF(OR(OFFSET($F$29,0,(AL$3-1)*8),Scores!$H$1&lt;$C22),"",OFFSET(Scores!$D$20,(AL$3-1)*2,($C22-1)*2))</f>
        <v/>
      </c>
      <c r="AK22" s="47" t="str">
        <f aca="true">IF(AND(Scores!$H$1&gt;=$C22,OFFSET($F$29,0,(AL$3-1)*8)),IF(ISNUMBER(OFFSET($I$3,0,(AL22-1)*8)),ROUND(OFFSET($I$3,0,(AL22-1)*8),0),0),IF(AJ22="","",IF(AJ22="N","NCR",IF(AJ22="D","DQ",OFFSET(Scores!$E$20,(AL$3-1)*2,($C22-1)*2)))))</f>
        <v/>
      </c>
      <c r="AL22" s="48" t="n">
        <v>1</v>
      </c>
      <c r="AM22" s="49" t="str">
        <f aca="false">IF(AK22="","",IF(OR(AK22="NCR",AK22="DQ"),200,AK22)+IF($C22=1,0,AM20))</f>
        <v/>
      </c>
      <c r="AN22" s="50" t="str">
        <f aca="true">IF(OR(AK22="",OFFSET($E22,0,(AL22-1)*8)=""),"",IF(OR(AK22="NCR",AK22="DQ"),"L",IF(OR(OFFSET($E22,0,(AL22-1)*8)="NCR",OFFSET($E22,0,(AL22-1)*8)="DQ"),"W",IF(AK22=OFFSET($E22,0,(AL22-1)*8),"D",IF(AK22&gt;OFFSET($E22,0,(AL22-1)*8),"L","W")))))</f>
        <v/>
      </c>
      <c r="AO22" s="54" t="str">
        <f aca="false">IF(AN22="","",IF(AN22="D",1,IF(AN22="W",2,0)))</f>
        <v/>
      </c>
      <c r="AP22" s="56" t="str">
        <f aca="false">IF(AO22="","",SUM(AO$6:AO22))</f>
        <v/>
      </c>
      <c r="AQ22" s="53"/>
      <c r="AR22" s="46" t="str">
        <f aca="true">IF(OR(OFFSET($F$29,0,(AT$3-1)*8),Scores!$H$1&lt;$C22),"",OFFSET(Scores!$D$20,(AT$3-1)*2,($C22-1)*2))</f>
        <v/>
      </c>
      <c r="AS22" s="47" t="str">
        <f aca="true">IF(AND(Scores!$H$1&gt;=$C22,OFFSET($F$29,0,(AT$3-1)*8)),IF(ISNUMBER(OFFSET($I$3,0,(AT22-1)*8)),ROUND(OFFSET($I$3,0,(AT22-1)*8),0),0),IF(AR22="","",IF(AR22="N","NCR",IF(AR22="D","DQ",OFFSET(Scores!$E$20,(AT$3-1)*2,($C22-1)*2)))))</f>
        <v/>
      </c>
      <c r="AT22" s="48" t="n">
        <v>2</v>
      </c>
      <c r="AU22" s="49" t="str">
        <f aca="false">IF(AS22="","",IF(OR(AS22="NCR",AS22="DQ"),200,AS22)+IF($C22=1,0,AU20))</f>
        <v/>
      </c>
      <c r="AV22" s="50" t="str">
        <f aca="true">IF(OR(AS22="",OFFSET($E22,0,(AT22-1)*8)=""),"",IF(OR(AS22="NCR",AS22="DQ"),"L",IF(OR(OFFSET($E22,0,(AT22-1)*8)="NCR",OFFSET($E22,0,(AT22-1)*8)="DQ"),"W",IF(AS22=OFFSET($E22,0,(AT22-1)*8),"D",IF(AS22&gt;OFFSET($E22,0,(AT22-1)*8),"L","W")))))</f>
        <v/>
      </c>
      <c r="AW22" s="54" t="str">
        <f aca="false">IF(AV22="","",IF(AV22="D",1,IF(AV22="W",2,0)))</f>
        <v/>
      </c>
      <c r="AX22" s="56" t="str">
        <f aca="false">IF(AW22="","",SUM(AW$6:AW22))</f>
        <v/>
      </c>
    </row>
    <row r="23" customFormat="false" ht="12.95" hidden="false" customHeight="true" outlineLevel="0" collapsed="false">
      <c r="A23" s="8"/>
      <c r="B23" s="44"/>
      <c r="C23" s="45"/>
      <c r="D23" s="46" t="str">
        <f aca="true">IF(OR(OFFSET($F$29,0,(F$3-1)*8),Scores!$H$1&lt;$C22),"",OFFSET(Scores!$D$21,(F$3-1)*2,($C22-1)*2))</f>
        <v/>
      </c>
      <c r="E23" s="47"/>
      <c r="F23" s="48"/>
      <c r="G23" s="49"/>
      <c r="H23" s="50" t="str">
        <f aca="false">IF(E23="","",IF(E23="NCR","L",IF(L23="","",IF(L23="NCR","W",IF(E23=L23,"D",IF(E23&lt;L23,"L","W"))))))</f>
        <v/>
      </c>
      <c r="I23" s="51"/>
      <c r="J23" s="52"/>
      <c r="K23" s="53"/>
      <c r="L23" s="46" t="str">
        <f aca="true">IF(OR(OFFSET($F$29,0,(N$3-1)*8),Scores!$H$1&lt;$C22),"",OFFSET(Scores!$D$21,(N$3-1)*2,($C22-1)*2))</f>
        <v/>
      </c>
      <c r="M23" s="47"/>
      <c r="N23" s="48"/>
      <c r="O23" s="49"/>
      <c r="P23" s="50" t="str">
        <f aca="false">IF(M23="","",IF(M23="NCR","L",IF(T23="","",IF(T23="NCR","W",IF(M23=T23,"D",IF(M23&lt;T23,"L","W"))))))</f>
        <v/>
      </c>
      <c r="Q23" s="54"/>
      <c r="R23" s="56"/>
      <c r="S23" s="53"/>
      <c r="T23" s="46" t="str">
        <f aca="true">IF(OR(OFFSET($F$29,0,(V$3-1)*8),Scores!$H$1&lt;$C22),"",OFFSET(Scores!$D$21,(V$3-1)*2,($C22-1)*2))</f>
        <v/>
      </c>
      <c r="U23" s="47"/>
      <c r="V23" s="48"/>
      <c r="W23" s="49"/>
      <c r="X23" s="50" t="str">
        <f aca="false">IF(U23="","",IF(U23="NCR","L",IF(AB23="","",IF(AB23="NCR","W",IF(U23=AB23,"D",IF(U23&lt;AB23,"L","W"))))))</f>
        <v/>
      </c>
      <c r="Y23" s="54"/>
      <c r="Z23" s="56"/>
      <c r="AA23" s="55"/>
      <c r="AB23" s="46" t="str">
        <f aca="true">IF(OR(OFFSET($F$29,0,(AD$3-1)*8),Scores!$H$1&lt;$C22),"",OFFSET(Scores!$D$21,(AD$3-1)*2,($C22-1)*2))</f>
        <v/>
      </c>
      <c r="AC23" s="47"/>
      <c r="AD23" s="48"/>
      <c r="AE23" s="49"/>
      <c r="AF23" s="50" t="str">
        <f aca="false">IF(AC23="","",IF(AC23="NCR","L",IF(AJ23="","",IF(AJ23="NCR","W",IF(AC23=AJ23,"D",IF(AC23&lt;AJ23,"L","W"))))))</f>
        <v/>
      </c>
      <c r="AG23" s="54"/>
      <c r="AH23" s="57"/>
      <c r="AI23" s="53"/>
      <c r="AJ23" s="46" t="str">
        <f aca="true">IF(OR(OFFSET($F$29,0,(AL$3-1)*8),Scores!$H$1&lt;$C22),"",OFFSET(Scores!$D$21,(AL$3-1)*2,($C22-1)*2))</f>
        <v/>
      </c>
      <c r="AK23" s="47"/>
      <c r="AL23" s="48"/>
      <c r="AM23" s="49"/>
      <c r="AN23" s="50" t="str">
        <f aca="false">IF(AK23="","",IF(AK23="NCR","L",IF(AR23="","",IF(AR23="NCR","W",IF(AK23=AR23,"D",IF(AK23&lt;AR23,"L","W"))))))</f>
        <v/>
      </c>
      <c r="AO23" s="54"/>
      <c r="AP23" s="56"/>
      <c r="AQ23" s="53"/>
      <c r="AR23" s="46" t="str">
        <f aca="true">IF(OR(OFFSET($F$29,0,(AT$3-1)*8),Scores!$H$1&lt;$C22),"",OFFSET(Scores!$D$21,(AT$3-1)*2,($C22-1)*2))</f>
        <v/>
      </c>
      <c r="AS23" s="47"/>
      <c r="AT23" s="48"/>
      <c r="AU23" s="49"/>
      <c r="AV23" s="50" t="str">
        <f aca="false">IF(AS23="","",IF(AS23="NCR","L",IF(AZ23="","",IF(AZ23="NCR","W",IF(AS23=AZ23,"D",IF(AS23&lt;AZ23,"L","W"))))))</f>
        <v/>
      </c>
      <c r="AW23" s="54"/>
      <c r="AX23" s="56"/>
    </row>
    <row r="24" customFormat="false" ht="12.95" hidden="false" customHeight="true" outlineLevel="0" collapsed="false">
      <c r="A24" s="60"/>
      <c r="B24" s="44" t="n">
        <f aca="false">Scores!V16</f>
        <v>45719</v>
      </c>
      <c r="C24" s="45" t="n">
        <v>10</v>
      </c>
      <c r="D24" s="46" t="str">
        <f aca="true">IF(OR(OFFSET($F$29,0,(F$3-1)*8),Scores!$H$1&lt;$C24),"",OFFSET(Scores!$D$20,(F$3-1)*2,($C24-1)*2))</f>
        <v/>
      </c>
      <c r="E24" s="47" t="str">
        <f aca="true">IF(AND(Scores!$H$1&gt;=$C24,OFFSET($F$29,0,(F$3-1)*8)),IF(ISNUMBER(OFFSET($I$3,0,(F24-1)*8)),ROUND(OFFSET($I$3,0,(F24-1)*8),0),0),IF(D24="","",IF(D24="N","NCR",IF(D24="D","DQ",OFFSET(Scores!$E$20,(F$3-1)*2,($C24-1)*2)))))</f>
        <v/>
      </c>
      <c r="F24" s="48" t="n">
        <v>6</v>
      </c>
      <c r="G24" s="49" t="str">
        <f aca="false">IF(E24="","",IF(OR(E24="NCR",E24="DQ"),200,E24)+IF($C24=1,0,G22))</f>
        <v/>
      </c>
      <c r="H24" s="50" t="str">
        <f aca="true">IF(OR(E24="",OFFSET($E24,0,(F24-1)*8)=""),"",IF(OR(E24="NCR",E24="DQ"),"L",IF(OR(OFFSET($E24,0,(F24-1)*8)="NCR",OFFSET($E24,0,(F24-1)*8)="DQ"),"W",IF(E24=OFFSET($E24,0,(F24-1)*8),"D",IF(E24&gt;OFFSET($E24,0,(F24-1)*8),"L","W")))))</f>
        <v/>
      </c>
      <c r="I24" s="51" t="str">
        <f aca="false">IF(H24="","",IF(H24="D",1,IF(H24="W",2,0)))</f>
        <v/>
      </c>
      <c r="J24" s="52" t="str">
        <f aca="false">IF(I24="","",SUM(I$6:I24))</f>
        <v/>
      </c>
      <c r="K24" s="53"/>
      <c r="L24" s="46" t="str">
        <f aca="true">IF(OR(OFFSET($F$29,0,(N$3-1)*8),Scores!$H$1&lt;$C24),"",OFFSET(Scores!$D$20,(N$3-1)*2,($C24-1)*2))</f>
        <v/>
      </c>
      <c r="M24" s="47" t="str">
        <f aca="true">IF(AND(Scores!$H$1&gt;=$C24,OFFSET($F$29,0,(N$3-1)*8)),IF(ISNUMBER(OFFSET($I$3,0,(N24-1)*8)),ROUND(OFFSET($I$3,0,(N24-1)*8),0),0),IF(L24="","",IF(L24="N","NCR",IF(L24="D","DQ",OFFSET(Scores!$E$20,(N$3-1)*2,($C24-1)*2)))))</f>
        <v/>
      </c>
      <c r="N24" s="48" t="n">
        <v>3</v>
      </c>
      <c r="O24" s="49" t="str">
        <f aca="false">IF(M24="","",IF(OR(M24="NCR",M24="DQ"),200,M24)+IF($C24=1,0,O22))</f>
        <v/>
      </c>
      <c r="P24" s="50" t="str">
        <f aca="true">IF(OR(M24="",OFFSET($E24,0,(N24-1)*8)=""),"",IF(OR(M24="NCR",M24="DQ"),"L",IF(OR(OFFSET($E24,0,(N24-1)*8)="NCR",OFFSET($E24,0,(N24-1)*8)="DQ"),"W",IF(M24=OFFSET($E24,0,(N24-1)*8),"D",IF(M24&gt;OFFSET($E24,0,(N24-1)*8),"L","W")))))</f>
        <v/>
      </c>
      <c r="Q24" s="54" t="str">
        <f aca="false">IF(P24="","",IF(P24="D",1,IF(P24="W",2,0)))</f>
        <v/>
      </c>
      <c r="R24" s="56" t="str">
        <f aca="false">IF(Q24="","",SUM(Q$6:Q24))</f>
        <v/>
      </c>
      <c r="S24" s="53"/>
      <c r="T24" s="46" t="str">
        <f aca="true">IF(OR(OFFSET($F$29,0,(V$3-1)*8),Scores!$H$1&lt;$C24),"",OFFSET(Scores!$D$20,(V$3-1)*2,($C24-1)*2))</f>
        <v/>
      </c>
      <c r="U24" s="47" t="str">
        <f aca="true">IF(AND(Scores!$H$1&gt;=$C24,OFFSET($F$29,0,(V$3-1)*8)),IF(ISNUMBER(OFFSET($I$3,0,(V24-1)*8)),ROUND(OFFSET($I$3,0,(V24-1)*8),0),0),IF(T24="","",IF(T24="N","NCR",IF(T24="D","DQ",OFFSET(Scores!$E$20,(V$3-1)*2,($C24-1)*2)))))</f>
        <v/>
      </c>
      <c r="V24" s="48" t="n">
        <v>2</v>
      </c>
      <c r="W24" s="49" t="str">
        <f aca="false">IF(U24="","",IF(OR(U24="NCR",U24="DQ"),200,U24)+IF($C24=1,0,W22))</f>
        <v/>
      </c>
      <c r="X24" s="50" t="str">
        <f aca="true">IF(OR(U24="",OFFSET($E24,0,(V24-1)*8)=""),"",IF(OR(U24="NCR",U24="DQ"),"L",IF(OR(OFFSET($E24,0,(V24-1)*8)="NCR",OFFSET($E24,0,(V24-1)*8)="DQ"),"W",IF(U24=OFFSET($E24,0,(V24-1)*8),"D",IF(U24&gt;OFFSET($E24,0,(V24-1)*8),"L","W")))))</f>
        <v/>
      </c>
      <c r="Y24" s="54" t="str">
        <f aca="false">IF(X24="","",IF(X24="D",1,IF(X24="W",2,0)))</f>
        <v/>
      </c>
      <c r="Z24" s="56" t="str">
        <f aca="false">IF(Y24="","",SUM(Y$6:Y24))</f>
        <v/>
      </c>
      <c r="AA24" s="55"/>
      <c r="AB24" s="46" t="str">
        <f aca="true">IF(OR(OFFSET($F$29,0,(AD$3-1)*8),Scores!$H$1&lt;$C24),"",OFFSET(Scores!$D$20,(AD$3-1)*2,($C24-1)*2))</f>
        <v/>
      </c>
      <c r="AC24" s="47" t="str">
        <f aca="true">IF(AND(Scores!$H$1&gt;=$C24,OFFSET($F$29,0,(AD$3-1)*8)),IF(ISNUMBER(OFFSET($I$3,0,(AD24-1)*8)),ROUND(OFFSET($I$3,0,(AD24-1)*8),0),0),IF(AB24="","",IF(AB24="N","NCR",IF(AB24="D","DQ",OFFSET(Scores!$E$20,(AD$3-1)*2,($C24-1)*2)))))</f>
        <v/>
      </c>
      <c r="AD24" s="48" t="n">
        <v>5</v>
      </c>
      <c r="AE24" s="49" t="str">
        <f aca="false">IF(AC24="","",IF(OR(AC24="NCR",AC24="DQ"),200,AC24)+IF($C24=1,0,AE22))</f>
        <v/>
      </c>
      <c r="AF24" s="50" t="str">
        <f aca="true">IF(OR(AC24="",OFFSET($E24,0,(AD24-1)*8)=""),"",IF(OR(AC24="NCR",AC24="DQ"),"L",IF(OR(OFFSET($E24,0,(AD24-1)*8)="NCR",OFFSET($E24,0,(AD24-1)*8)="DQ"),"W",IF(AC24=OFFSET($E24,0,(AD24-1)*8),"D",IF(AC24&gt;OFFSET($E24,0,(AD24-1)*8),"L","W")))))</f>
        <v/>
      </c>
      <c r="AG24" s="54" t="str">
        <f aca="false">IF(AF24="","",IF(AF24="D",1,IF(AF24="W",2,0)))</f>
        <v/>
      </c>
      <c r="AH24" s="57" t="str">
        <f aca="false">IF(AG24="","",SUM(AG$6:AG24))</f>
        <v/>
      </c>
      <c r="AI24" s="53"/>
      <c r="AJ24" s="46" t="str">
        <f aca="true">IF(OR(OFFSET($F$29,0,(AL$3-1)*8),Scores!$H$1&lt;$C24),"",OFFSET(Scores!$D$20,(AL$3-1)*2,($C24-1)*2))</f>
        <v/>
      </c>
      <c r="AK24" s="47" t="str">
        <f aca="true">IF(AND(Scores!$H$1&gt;=$C24,OFFSET($F$29,0,(AL$3-1)*8)),IF(ISNUMBER(OFFSET($I$3,0,(AL24-1)*8)),ROUND(OFFSET($I$3,0,(AL24-1)*8),0),0),IF(AJ24="","",IF(AJ24="N","NCR",IF(AJ24="D","DQ",OFFSET(Scores!$E$20,(AL$3-1)*2,($C24-1)*2)))))</f>
        <v/>
      </c>
      <c r="AL24" s="48" t="n">
        <v>4</v>
      </c>
      <c r="AM24" s="49" t="str">
        <f aca="false">IF(AK24="","",IF(OR(AK24="NCR",AK24="DQ"),200,AK24)+IF($C24=1,0,AM22))</f>
        <v/>
      </c>
      <c r="AN24" s="50" t="str">
        <f aca="true">IF(OR(AK24="",OFFSET($E24,0,(AL24-1)*8)=""),"",IF(OR(AK24="NCR",AK24="DQ"),"L",IF(OR(OFFSET($E24,0,(AL24-1)*8)="NCR",OFFSET($E24,0,(AL24-1)*8)="DQ"),"W",IF(AK24=OFFSET($E24,0,(AL24-1)*8),"D",IF(AK24&gt;OFFSET($E24,0,(AL24-1)*8),"L","W")))))</f>
        <v/>
      </c>
      <c r="AO24" s="54" t="str">
        <f aca="false">IF(AN24="","",IF(AN24="D",1,IF(AN24="W",2,0)))</f>
        <v/>
      </c>
      <c r="AP24" s="56" t="str">
        <f aca="false">IF(AO24="","",SUM(AO$6:AO24))</f>
        <v/>
      </c>
      <c r="AQ24" s="53"/>
      <c r="AR24" s="46" t="str">
        <f aca="true">IF(OR(OFFSET($F$29,0,(AT$3-1)*8),Scores!$H$1&lt;$C24),"",OFFSET(Scores!$D$20,(AT$3-1)*2,($C24-1)*2))</f>
        <v/>
      </c>
      <c r="AS24" s="47" t="str">
        <f aca="true">IF(AND(Scores!$H$1&gt;=$C24,OFFSET($F$29,0,(AT$3-1)*8)),IF(ISNUMBER(OFFSET($I$3,0,(AT24-1)*8)),ROUND(OFFSET($I$3,0,(AT24-1)*8),0),0),IF(AR24="","",IF(AR24="N","NCR",IF(AR24="D","DQ",OFFSET(Scores!$E$20,(AT$3-1)*2,($C24-1)*2)))))</f>
        <v/>
      </c>
      <c r="AT24" s="48" t="n">
        <v>1</v>
      </c>
      <c r="AU24" s="49" t="str">
        <f aca="false">IF(AS24="","",IF(OR(AS24="NCR",AS24="DQ"),200,AS24)+IF($C24=1,0,AU22))</f>
        <v/>
      </c>
      <c r="AV24" s="50" t="str">
        <f aca="true">IF(OR(AS24="",OFFSET($E24,0,(AT24-1)*8)=""),"",IF(OR(AS24="NCR",AS24="DQ"),"L",IF(OR(OFFSET($E24,0,(AT24-1)*8)="NCR",OFFSET($E24,0,(AT24-1)*8)="DQ"),"W",IF(AS24=OFFSET($E24,0,(AT24-1)*8),"D",IF(AS24&gt;OFFSET($E24,0,(AT24-1)*8),"L","W")))))</f>
        <v/>
      </c>
      <c r="AW24" s="54" t="str">
        <f aca="false">IF(AV24="","",IF(AV24="D",1,IF(AV24="W",2,0)))</f>
        <v/>
      </c>
      <c r="AX24" s="56" t="str">
        <f aca="false">IF(AW24="","",SUM(AW$6:AW24))</f>
        <v/>
      </c>
    </row>
    <row r="25" customFormat="false" ht="12.95" hidden="false" customHeight="true" outlineLevel="0" collapsed="false">
      <c r="A25" s="60"/>
      <c r="B25" s="44"/>
      <c r="C25" s="45"/>
      <c r="D25" s="46" t="str">
        <f aca="false">IF(OR($F$29,Scores!$W$33&lt;&gt;"Y"),"",Scores!$V$21)</f>
        <v/>
      </c>
      <c r="E25" s="47"/>
      <c r="F25" s="48"/>
      <c r="G25" s="49"/>
      <c r="H25" s="50" t="str">
        <f aca="false">IF(E25="","",IF(E25="NCR","L",IF(L25="","",IF(L25="NCR","W",IF(E25=L25,"D",IF(E25&lt;L25,"L","W"))))))</f>
        <v/>
      </c>
      <c r="I25" s="51"/>
      <c r="J25" s="52"/>
      <c r="K25" s="53"/>
      <c r="L25" s="46" t="str">
        <f aca="false">IF(OR($N$29,Scores!$W$33&lt;&gt;"Y"),"",Scores!$V$23)</f>
        <v/>
      </c>
      <c r="M25" s="47"/>
      <c r="N25" s="48"/>
      <c r="O25" s="49"/>
      <c r="P25" s="50" t="str">
        <f aca="false">IF(M25="","",IF(M25="NCR","L",IF(T25="","",IF(T25="NCR","W",IF(M25=T25,"D",IF(M25&lt;T25,"L","W"))))))</f>
        <v/>
      </c>
      <c r="Q25" s="54"/>
      <c r="R25" s="56"/>
      <c r="S25" s="53"/>
      <c r="T25" s="46" t="str">
        <f aca="false">IF(OR($V$29,Scores!$W$33&lt;&gt;"Y"),"",Scores!$V$25)</f>
        <v/>
      </c>
      <c r="U25" s="47"/>
      <c r="V25" s="48"/>
      <c r="W25" s="49"/>
      <c r="X25" s="50" t="str">
        <f aca="false">IF(U25="","",IF(U25="NCR","L",IF(AB25="","",IF(AB25="NCR","W",IF(U25=AB25,"D",IF(U25&lt;AB25,"L","W"))))))</f>
        <v/>
      </c>
      <c r="Y25" s="54"/>
      <c r="Z25" s="56"/>
      <c r="AA25" s="55"/>
      <c r="AB25" s="46" t="str">
        <f aca="false">IF(OR($AD$29,Scores!$W$33&lt;&gt;"Y"),"",Scores!$V$27)</f>
        <v/>
      </c>
      <c r="AC25" s="47"/>
      <c r="AD25" s="48"/>
      <c r="AE25" s="49"/>
      <c r="AF25" s="50" t="str">
        <f aca="false">IF(AC25="","",IF(AC25="NCR","L",IF(AJ25="","",IF(AJ25="NCR","W",IF(AC25=AJ25,"D",IF(AC25&lt;AJ25,"L","W"))))))</f>
        <v/>
      </c>
      <c r="AG25" s="54"/>
      <c r="AH25" s="57"/>
      <c r="AI25" s="53"/>
      <c r="AJ25" s="46" t="str">
        <f aca="false">IF(OR($AL$29,Scores!$W$33&lt;&gt;"Y"),"",Scores!$V$29)</f>
        <v/>
      </c>
      <c r="AK25" s="47"/>
      <c r="AL25" s="48"/>
      <c r="AM25" s="49"/>
      <c r="AN25" s="50" t="str">
        <f aca="false">IF(AK25="","",IF(AK25="NCR","L",IF(AR25="","",IF(AR25="NCR","W",IF(AK25=AR25,"D",IF(AK25&lt;AR25,"L","W"))))))</f>
        <v/>
      </c>
      <c r="AO25" s="54"/>
      <c r="AP25" s="56"/>
      <c r="AQ25" s="61"/>
      <c r="AR25" s="46" t="str">
        <f aca="false">IF(OR($AT$29,Scores!$W$33&lt;&gt;"Y"),"",Scores!$V$31)</f>
        <v/>
      </c>
      <c r="AS25" s="47"/>
      <c r="AT25" s="48"/>
      <c r="AU25" s="49"/>
      <c r="AV25" s="50" t="str">
        <f aca="false">IF(AS25="","",IF(AS25="NCR","L",IF(AZ25="","",IF(AZ25="NCR","W",IF(AS25=AZ25,"D",IF(AS25&lt;AZ25,"L","W"))))))</f>
        <v/>
      </c>
      <c r="AW25" s="54"/>
      <c r="AX25" s="56"/>
    </row>
    <row r="26" s="2" customFormat="true" ht="25.5" hidden="false" customHeight="true" outlineLevel="0" collapsed="false">
      <c r="A26" s="62"/>
      <c r="B26" s="63"/>
      <c r="C26" s="64"/>
      <c r="D26" s="65" t="s">
        <v>13</v>
      </c>
      <c r="E26" s="65"/>
      <c r="F26" s="66" t="s">
        <v>14</v>
      </c>
      <c r="G26" s="66"/>
      <c r="H26" s="67" t="s">
        <v>15</v>
      </c>
      <c r="I26" s="67"/>
      <c r="J26" s="67"/>
      <c r="K26" s="68"/>
      <c r="L26" s="65" t="s">
        <v>13</v>
      </c>
      <c r="M26" s="65"/>
      <c r="N26" s="66" t="s">
        <v>14</v>
      </c>
      <c r="O26" s="66"/>
      <c r="P26" s="67" t="s">
        <v>15</v>
      </c>
      <c r="Q26" s="67"/>
      <c r="R26" s="67"/>
      <c r="S26" s="68"/>
      <c r="T26" s="65" t="s">
        <v>13</v>
      </c>
      <c r="U26" s="65"/>
      <c r="V26" s="66" t="s">
        <v>14</v>
      </c>
      <c r="W26" s="66"/>
      <c r="X26" s="67" t="s">
        <v>15</v>
      </c>
      <c r="Y26" s="67"/>
      <c r="Z26" s="67"/>
      <c r="AA26" s="68"/>
      <c r="AB26" s="65" t="s">
        <v>13</v>
      </c>
      <c r="AC26" s="65"/>
      <c r="AD26" s="66" t="s">
        <v>14</v>
      </c>
      <c r="AE26" s="66"/>
      <c r="AF26" s="67" t="s">
        <v>15</v>
      </c>
      <c r="AG26" s="67"/>
      <c r="AH26" s="67"/>
      <c r="AI26" s="68"/>
      <c r="AJ26" s="65" t="s">
        <v>13</v>
      </c>
      <c r="AK26" s="65"/>
      <c r="AL26" s="66" t="s">
        <v>14</v>
      </c>
      <c r="AM26" s="66"/>
      <c r="AN26" s="67" t="s">
        <v>15</v>
      </c>
      <c r="AO26" s="67"/>
      <c r="AP26" s="67"/>
      <c r="AQ26" s="69"/>
      <c r="AR26" s="65" t="s">
        <v>13</v>
      </c>
      <c r="AS26" s="65"/>
      <c r="AT26" s="66" t="s">
        <v>14</v>
      </c>
      <c r="AU26" s="66"/>
      <c r="AV26" s="67" t="s">
        <v>15</v>
      </c>
      <c r="AW26" s="67"/>
      <c r="AX26" s="67"/>
      <c r="BB26" s="4"/>
    </row>
    <row r="27" s="2" customFormat="true" ht="32.8" hidden="false" customHeight="true" outlineLevel="0" collapsed="false">
      <c r="A27" s="62"/>
      <c r="B27" s="70"/>
      <c r="C27" s="71"/>
      <c r="D27" s="72" t="str">
        <f aca="true">IF(H27="","",RANK(OFFSET($L$30,0,F3-1),$L$30:$Q30,0))</f>
        <v/>
      </c>
      <c r="E27" s="72"/>
      <c r="F27" s="73" t="str">
        <f aca="true">IF(OR(OFFSET($F$29,0,(F$3-1)*8),ISERROR(AVERAGE(SMALL(E14:E24,{1,2,3,4,5})))),"",AVERAGE(SMALL(E14:E24,{1,2,3,4,5})))</f>
        <v/>
      </c>
      <c r="G27" s="73"/>
      <c r="H27" s="74" t="str">
        <f aca="false">IF(Scores!$H$1=0,"",MAX(J6:J24))</f>
        <v/>
      </c>
      <c r="I27" s="74"/>
      <c r="J27" s="74"/>
      <c r="K27" s="75"/>
      <c r="L27" s="72" t="str">
        <f aca="true">IF(P27="","",RANK(OFFSET($L$30,0,N3-1),$L$30:$Q30,0))</f>
        <v/>
      </c>
      <c r="M27" s="72"/>
      <c r="N27" s="73" t="str">
        <f aca="true">IF(OR(OFFSET($F$29,0,(N$3-1)*8),ISERROR(AVERAGE(SMALL(M14:M24,{1,2,3,4,5})))),"",AVERAGE(SMALL(M14:M24,{1,2,3,4,5})))</f>
        <v/>
      </c>
      <c r="O27" s="73"/>
      <c r="P27" s="74" t="str">
        <f aca="false">IF(Scores!$H$1=0,"",MAX(R6:R24))</f>
        <v/>
      </c>
      <c r="Q27" s="74"/>
      <c r="R27" s="74"/>
      <c r="S27" s="75"/>
      <c r="T27" s="72" t="str">
        <f aca="true">IF(X27="","",RANK(OFFSET($L$30,0,V3-1),$L$30:$Q30,0))</f>
        <v/>
      </c>
      <c r="U27" s="72"/>
      <c r="V27" s="73" t="str">
        <f aca="true">IF(OR(OFFSET($F$29,0,(V$3-1)*8),ISERROR(AVERAGE(SMALL(U14:U24,{1,2,3,4,5})))),"",AVERAGE(SMALL(U14:U24,{1,2,3,4,5})))</f>
        <v/>
      </c>
      <c r="W27" s="73"/>
      <c r="X27" s="74" t="str">
        <f aca="false">IF(Scores!$H$1=0,"",MAX(Z6:Z24))</f>
        <v/>
      </c>
      <c r="Y27" s="74"/>
      <c r="Z27" s="74"/>
      <c r="AA27" s="75"/>
      <c r="AB27" s="72" t="str">
        <f aca="true">IF(AF27="","",RANK(OFFSET($L$30,0,AD3-1),$L$30:$Q30,0))</f>
        <v/>
      </c>
      <c r="AC27" s="72"/>
      <c r="AD27" s="73" t="str">
        <f aca="true">IF(OR(OFFSET($F$29,0,(AD$3-1)*8),ISERROR(AVERAGE(SMALL(AC14:AC24,{1,2,3,4,5})))),"",AVERAGE(SMALL(AC14:AC24,{1,2,3,4,5})))</f>
        <v/>
      </c>
      <c r="AE27" s="73"/>
      <c r="AF27" s="74" t="str">
        <f aca="false">IF(Scores!$H$1=0,"",MAX(AH6:AH24))</f>
        <v/>
      </c>
      <c r="AG27" s="74"/>
      <c r="AH27" s="74"/>
      <c r="AI27" s="75"/>
      <c r="AJ27" s="72" t="str">
        <f aca="true">IF(AN27="","",RANK(OFFSET($L$30,0,AL3-1),$L$30:$Q30,0))</f>
        <v/>
      </c>
      <c r="AK27" s="72"/>
      <c r="AL27" s="73" t="str">
        <f aca="true">IF(OR(OFFSET($F$29,0,(AL$3-1)*8),ISERROR(AVERAGE(SMALL(AK14:AK24,{1,2,3,4,5})))),"",AVERAGE(SMALL(AK14:AK24,{1,2,3,4,5})))</f>
        <v/>
      </c>
      <c r="AM27" s="73"/>
      <c r="AN27" s="74" t="str">
        <f aca="false">IF(Scores!$H$1=0,"",MAX(AP6:AP24))</f>
        <v/>
      </c>
      <c r="AO27" s="74"/>
      <c r="AP27" s="74"/>
      <c r="AQ27" s="76"/>
      <c r="AR27" s="72" t="str">
        <f aca="true">IF(AV27="","",RANK(OFFSET($L$30,0,AT3-1),$L$30:$Q30,0))</f>
        <v/>
      </c>
      <c r="AS27" s="72"/>
      <c r="AT27" s="73" t="str">
        <f aca="true">IF(OR(OFFSET($F$29,0,(AT$3-1)*8),ISERROR(AVERAGE(SMALL(AS14:AS24,{1,2,3,4,5})))),"",AVERAGE(SMALL(AS14:AS24,{1,2,3,4,5})))</f>
        <v/>
      </c>
      <c r="AU27" s="73"/>
      <c r="AV27" s="74" t="str">
        <f aca="false">IF(Scores!$H$1=0,"",MAX(AX6:AX24))</f>
        <v/>
      </c>
      <c r="AW27" s="74"/>
      <c r="AX27" s="74"/>
      <c r="BB27" s="4"/>
    </row>
    <row r="28" customFormat="false" ht="17.15" hidden="false" customHeight="true" outlineLevel="0" collapsed="false">
      <c r="A28" s="2"/>
      <c r="D28" s="2"/>
      <c r="L28" s="2"/>
      <c r="BB28" s="2"/>
    </row>
    <row r="29" customFormat="false" ht="17.15" hidden="true" customHeight="true" outlineLevel="0" collapsed="false">
      <c r="A29" s="2"/>
      <c r="B29" s="4" t="s">
        <v>16</v>
      </c>
      <c r="D29" s="2"/>
      <c r="F29" s="77" t="n">
        <f aca="false">$D$4="Bogey"</f>
        <v>0</v>
      </c>
      <c r="G29" s="77"/>
      <c r="L29" s="2"/>
      <c r="N29" s="77" t="n">
        <f aca="false">$L$4="Bogey"</f>
        <v>0</v>
      </c>
      <c r="O29" s="77"/>
      <c r="V29" s="77" t="n">
        <f aca="false">$T$4="Bogey"</f>
        <v>0</v>
      </c>
      <c r="W29" s="77"/>
      <c r="AD29" s="77" t="n">
        <f aca="false">$AB$4="Bogey"</f>
        <v>0</v>
      </c>
      <c r="AE29" s="77"/>
      <c r="AL29" s="77" t="n">
        <f aca="false">$AJ$4="Bogey"</f>
        <v>0</v>
      </c>
      <c r="AM29" s="77"/>
      <c r="AT29" s="77" t="n">
        <f aca="false">$AR$4="Bogey"</f>
        <v>0</v>
      </c>
      <c r="AU29" s="77"/>
      <c r="BB29" s="2"/>
    </row>
    <row r="30" s="79" customFormat="true" ht="58.95" hidden="true" customHeight="true" outlineLevel="0" collapsed="false">
      <c r="A30" s="78"/>
      <c r="B30" s="4" t="s">
        <v>17</v>
      </c>
      <c r="C30" s="2"/>
      <c r="D30" s="2"/>
      <c r="E30" s="2"/>
      <c r="F30" s="2"/>
      <c r="G30" s="2"/>
      <c r="L30" s="80" t="n">
        <f aca="false">IF(ISNUMBER($H$27),$H$27-(MAX(G6:G24)/100000),-1)</f>
        <v>-1</v>
      </c>
      <c r="M30" s="81" t="n">
        <f aca="false">IF(ISNUMBER($P$27),$P$27-(MAX(O6:O24)/100000),-2)</f>
        <v>-2</v>
      </c>
      <c r="N30" s="81" t="n">
        <f aca="false">IF(ISNUMBER($X$27),$X$27-(MAX(W6:W24)/100000),-3)</f>
        <v>-3</v>
      </c>
      <c r="O30" s="81" t="n">
        <f aca="false">IF(ISNUMBER($AF$27),$AF$27-(MAX(AE6:AE24)/100000),-4)</f>
        <v>-4</v>
      </c>
      <c r="P30" s="81" t="n">
        <f aca="false">IF(ISNUMBER($AN$27),$AN$27-(MAX(AM6:AM24)/100000),-5)</f>
        <v>-5</v>
      </c>
      <c r="Q30" s="81" t="n">
        <f aca="false">IF(ISNUMBER($AV$27),$AV$27-(MAX(AU6:AU24)/100000),-6)</f>
        <v>-6</v>
      </c>
      <c r="R30" s="2"/>
      <c r="S30" s="2"/>
      <c r="T30" s="2"/>
      <c r="U30" s="78"/>
      <c r="V30" s="78"/>
      <c r="W30" s="78"/>
      <c r="X30" s="78"/>
      <c r="Y30" s="78"/>
      <c r="AA30" s="78"/>
      <c r="AC30" s="78"/>
      <c r="AD30" s="78"/>
      <c r="AE30" s="78"/>
      <c r="AF30" s="78"/>
      <c r="AG30" s="78"/>
      <c r="AI30" s="78"/>
      <c r="AK30" s="78"/>
      <c r="AL30" s="82"/>
      <c r="AM30" s="78"/>
      <c r="AS30" s="78"/>
      <c r="AT30" s="78"/>
      <c r="AU30" s="78"/>
      <c r="AV30" s="83"/>
      <c r="AW30" s="83"/>
    </row>
  </sheetData>
  <mergeCells count="443">
    <mergeCell ref="B2:AX2"/>
    <mergeCell ref="B3:C3"/>
    <mergeCell ref="G3:H3"/>
    <mergeCell ref="I3:J3"/>
    <mergeCell ref="O3:P3"/>
    <mergeCell ref="Q3:R3"/>
    <mergeCell ref="W3:X3"/>
    <mergeCell ref="Y3:Z3"/>
    <mergeCell ref="AE3:AF3"/>
    <mergeCell ref="AG3:AH3"/>
    <mergeCell ref="AM3:AN3"/>
    <mergeCell ref="AO3:AP3"/>
    <mergeCell ref="AU3:AV3"/>
    <mergeCell ref="AW3:AX3"/>
    <mergeCell ref="B4:C4"/>
    <mergeCell ref="D4:J4"/>
    <mergeCell ref="L4:R4"/>
    <mergeCell ref="T4:Z4"/>
    <mergeCell ref="AB4:AH4"/>
    <mergeCell ref="AJ4:AP4"/>
    <mergeCell ref="AR4:AX4"/>
    <mergeCell ref="B6:B7"/>
    <mergeCell ref="C6:C7"/>
    <mergeCell ref="E6:E7"/>
    <mergeCell ref="F6:F7"/>
    <mergeCell ref="G6:G7"/>
    <mergeCell ref="H6:H7"/>
    <mergeCell ref="I6:I7"/>
    <mergeCell ref="J6:J7"/>
    <mergeCell ref="M6:M7"/>
    <mergeCell ref="N6:N7"/>
    <mergeCell ref="O6:O7"/>
    <mergeCell ref="P6:P7"/>
    <mergeCell ref="Q6:Q7"/>
    <mergeCell ref="R6:R7"/>
    <mergeCell ref="U6:U7"/>
    <mergeCell ref="V6:V7"/>
    <mergeCell ref="W6:W7"/>
    <mergeCell ref="X6:X7"/>
    <mergeCell ref="Y6:Y7"/>
    <mergeCell ref="Z6:Z7"/>
    <mergeCell ref="AC6:AC7"/>
    <mergeCell ref="AD6:AD7"/>
    <mergeCell ref="AE6:AE7"/>
    <mergeCell ref="AF6:AF7"/>
    <mergeCell ref="AG6:AG7"/>
    <mergeCell ref="AH6:AH7"/>
    <mergeCell ref="AK6:AK7"/>
    <mergeCell ref="AL6:AL7"/>
    <mergeCell ref="AM6:AM7"/>
    <mergeCell ref="AN6:AN7"/>
    <mergeCell ref="AO6:AO7"/>
    <mergeCell ref="AP6:AP7"/>
    <mergeCell ref="AS6:AS7"/>
    <mergeCell ref="AT6:AT7"/>
    <mergeCell ref="AU6:AU7"/>
    <mergeCell ref="AV6:AV7"/>
    <mergeCell ref="AW6:AW7"/>
    <mergeCell ref="AX6:AX7"/>
    <mergeCell ref="B8:B9"/>
    <mergeCell ref="C8:C9"/>
    <mergeCell ref="E8:E9"/>
    <mergeCell ref="F8:F9"/>
    <mergeCell ref="G8:G9"/>
    <mergeCell ref="H8:H9"/>
    <mergeCell ref="I8:I9"/>
    <mergeCell ref="J8:J9"/>
    <mergeCell ref="M8:M9"/>
    <mergeCell ref="N8:N9"/>
    <mergeCell ref="O8:O9"/>
    <mergeCell ref="P8:P9"/>
    <mergeCell ref="Q8:Q9"/>
    <mergeCell ref="R8:R9"/>
    <mergeCell ref="U8:U9"/>
    <mergeCell ref="V8:V9"/>
    <mergeCell ref="W8:W9"/>
    <mergeCell ref="X8:X9"/>
    <mergeCell ref="Y8:Y9"/>
    <mergeCell ref="Z8:Z9"/>
    <mergeCell ref="AC8:AC9"/>
    <mergeCell ref="AD8:AD9"/>
    <mergeCell ref="AE8:AE9"/>
    <mergeCell ref="AF8:AF9"/>
    <mergeCell ref="AG8:AG9"/>
    <mergeCell ref="AH8:AH9"/>
    <mergeCell ref="AK8:AK9"/>
    <mergeCell ref="AL8:AL9"/>
    <mergeCell ref="AM8:AM9"/>
    <mergeCell ref="AN8:AN9"/>
    <mergeCell ref="AO8:AO9"/>
    <mergeCell ref="AP8:AP9"/>
    <mergeCell ref="AS8:AS9"/>
    <mergeCell ref="AT8:AT9"/>
    <mergeCell ref="AU8:AU9"/>
    <mergeCell ref="AV8:AV9"/>
    <mergeCell ref="AW8:AW9"/>
    <mergeCell ref="AX8:AX9"/>
    <mergeCell ref="B10:B11"/>
    <mergeCell ref="C10:C11"/>
    <mergeCell ref="E10:E11"/>
    <mergeCell ref="F10:F11"/>
    <mergeCell ref="G10:G11"/>
    <mergeCell ref="H10:H11"/>
    <mergeCell ref="I10:I11"/>
    <mergeCell ref="J10:J11"/>
    <mergeCell ref="M10:M11"/>
    <mergeCell ref="N10:N11"/>
    <mergeCell ref="O10:O11"/>
    <mergeCell ref="P10:P11"/>
    <mergeCell ref="Q10:Q11"/>
    <mergeCell ref="R10:R11"/>
    <mergeCell ref="U10:U11"/>
    <mergeCell ref="V10:V11"/>
    <mergeCell ref="W10:W11"/>
    <mergeCell ref="X10:X11"/>
    <mergeCell ref="Y10:Y11"/>
    <mergeCell ref="Z10:Z11"/>
    <mergeCell ref="AC10:AC11"/>
    <mergeCell ref="AD10:AD11"/>
    <mergeCell ref="AE10:AE11"/>
    <mergeCell ref="AF10:AF11"/>
    <mergeCell ref="AG10:AG11"/>
    <mergeCell ref="AH10:AH11"/>
    <mergeCell ref="AK10:AK11"/>
    <mergeCell ref="AL10:AL11"/>
    <mergeCell ref="AM10:AM11"/>
    <mergeCell ref="AN10:AN11"/>
    <mergeCell ref="AO10:AO11"/>
    <mergeCell ref="AP10:AP11"/>
    <mergeCell ref="AS10:AS11"/>
    <mergeCell ref="AT10:AT11"/>
    <mergeCell ref="AU10:AU11"/>
    <mergeCell ref="AV10:AV11"/>
    <mergeCell ref="AW10:AW11"/>
    <mergeCell ref="AX10:AX11"/>
    <mergeCell ref="B12:B13"/>
    <mergeCell ref="C12:C13"/>
    <mergeCell ref="E12:E13"/>
    <mergeCell ref="F12:F13"/>
    <mergeCell ref="G12:G13"/>
    <mergeCell ref="H12:H13"/>
    <mergeCell ref="I12:I13"/>
    <mergeCell ref="J12:J13"/>
    <mergeCell ref="M12:M13"/>
    <mergeCell ref="N12:N13"/>
    <mergeCell ref="O12:O13"/>
    <mergeCell ref="P12:P13"/>
    <mergeCell ref="Q12:Q13"/>
    <mergeCell ref="R12:R13"/>
    <mergeCell ref="U12:U13"/>
    <mergeCell ref="V12:V13"/>
    <mergeCell ref="W12:W13"/>
    <mergeCell ref="X12:X13"/>
    <mergeCell ref="Y12:Y13"/>
    <mergeCell ref="Z12:Z13"/>
    <mergeCell ref="AC12:AC13"/>
    <mergeCell ref="AD12:AD13"/>
    <mergeCell ref="AE12:AE13"/>
    <mergeCell ref="AF12:AF13"/>
    <mergeCell ref="AG12:AG13"/>
    <mergeCell ref="AH12:AH13"/>
    <mergeCell ref="AK12:AK13"/>
    <mergeCell ref="AL12:AL13"/>
    <mergeCell ref="AM12:AM13"/>
    <mergeCell ref="AN12:AN13"/>
    <mergeCell ref="AO12:AO13"/>
    <mergeCell ref="AP12:AP13"/>
    <mergeCell ref="AS12:AS13"/>
    <mergeCell ref="AT12:AT13"/>
    <mergeCell ref="AU12:AU13"/>
    <mergeCell ref="AV12:AV13"/>
    <mergeCell ref="AW12:AW13"/>
    <mergeCell ref="AX12:AX13"/>
    <mergeCell ref="B14:B15"/>
    <mergeCell ref="C14:C15"/>
    <mergeCell ref="E14:E15"/>
    <mergeCell ref="F14:F15"/>
    <mergeCell ref="G14:G15"/>
    <mergeCell ref="H14:H15"/>
    <mergeCell ref="I14:I15"/>
    <mergeCell ref="J14:J15"/>
    <mergeCell ref="M14:M15"/>
    <mergeCell ref="N14:N15"/>
    <mergeCell ref="O14:O15"/>
    <mergeCell ref="P14:P15"/>
    <mergeCell ref="Q14:Q15"/>
    <mergeCell ref="R14:R15"/>
    <mergeCell ref="U14:U15"/>
    <mergeCell ref="V14:V15"/>
    <mergeCell ref="W14:W15"/>
    <mergeCell ref="X14:X15"/>
    <mergeCell ref="Y14:Y15"/>
    <mergeCell ref="Z14:Z15"/>
    <mergeCell ref="AC14:AC15"/>
    <mergeCell ref="AD14:AD15"/>
    <mergeCell ref="AE14:AE15"/>
    <mergeCell ref="AF14:AF15"/>
    <mergeCell ref="AG14:AG15"/>
    <mergeCell ref="AH14:AH15"/>
    <mergeCell ref="AK14:AK15"/>
    <mergeCell ref="AL14:AL15"/>
    <mergeCell ref="AM14:AM15"/>
    <mergeCell ref="AN14:AN15"/>
    <mergeCell ref="AO14:AO15"/>
    <mergeCell ref="AP14:AP15"/>
    <mergeCell ref="AS14:AS15"/>
    <mergeCell ref="AT14:AT15"/>
    <mergeCell ref="AU14:AU15"/>
    <mergeCell ref="AV14:AV15"/>
    <mergeCell ref="AW14:AW15"/>
    <mergeCell ref="AX14:AX15"/>
    <mergeCell ref="B16:B17"/>
    <mergeCell ref="C16:C17"/>
    <mergeCell ref="E16:E17"/>
    <mergeCell ref="F16:F17"/>
    <mergeCell ref="G16:G17"/>
    <mergeCell ref="H16:H17"/>
    <mergeCell ref="I16:I17"/>
    <mergeCell ref="J16:J17"/>
    <mergeCell ref="M16:M17"/>
    <mergeCell ref="N16:N17"/>
    <mergeCell ref="O16:O17"/>
    <mergeCell ref="P16:P17"/>
    <mergeCell ref="Q16:Q17"/>
    <mergeCell ref="R16:R17"/>
    <mergeCell ref="U16:U17"/>
    <mergeCell ref="V16:V17"/>
    <mergeCell ref="W16:W17"/>
    <mergeCell ref="X16:X17"/>
    <mergeCell ref="Y16:Y17"/>
    <mergeCell ref="Z16:Z17"/>
    <mergeCell ref="AC16:AC17"/>
    <mergeCell ref="AD16:AD17"/>
    <mergeCell ref="AE16:AE17"/>
    <mergeCell ref="AF16:AF17"/>
    <mergeCell ref="AG16:AG17"/>
    <mergeCell ref="AH16:AH17"/>
    <mergeCell ref="AK16:AK17"/>
    <mergeCell ref="AL16:AL17"/>
    <mergeCell ref="AM16:AM17"/>
    <mergeCell ref="AN16:AN17"/>
    <mergeCell ref="AO16:AO17"/>
    <mergeCell ref="AP16:AP17"/>
    <mergeCell ref="AS16:AS17"/>
    <mergeCell ref="AT16:AT17"/>
    <mergeCell ref="AU16:AU17"/>
    <mergeCell ref="AV16:AV17"/>
    <mergeCell ref="AW16:AW17"/>
    <mergeCell ref="AX16:AX17"/>
    <mergeCell ref="B18:B19"/>
    <mergeCell ref="C18:C19"/>
    <mergeCell ref="E18:E19"/>
    <mergeCell ref="F18:F19"/>
    <mergeCell ref="G18:G19"/>
    <mergeCell ref="H18:H19"/>
    <mergeCell ref="I18:I19"/>
    <mergeCell ref="J18:J19"/>
    <mergeCell ref="M18:M19"/>
    <mergeCell ref="N18:N19"/>
    <mergeCell ref="O18:O19"/>
    <mergeCell ref="P18:P19"/>
    <mergeCell ref="Q18:Q19"/>
    <mergeCell ref="R18:R19"/>
    <mergeCell ref="U18:U19"/>
    <mergeCell ref="V18:V19"/>
    <mergeCell ref="W18:W19"/>
    <mergeCell ref="X18:X19"/>
    <mergeCell ref="Y18:Y19"/>
    <mergeCell ref="Z18:Z19"/>
    <mergeCell ref="AC18:AC19"/>
    <mergeCell ref="AD18:AD19"/>
    <mergeCell ref="AE18:AE19"/>
    <mergeCell ref="AF18:AF19"/>
    <mergeCell ref="AG18:AG19"/>
    <mergeCell ref="AH18:AH19"/>
    <mergeCell ref="AK18:AK19"/>
    <mergeCell ref="AL18:AL19"/>
    <mergeCell ref="AM18:AM19"/>
    <mergeCell ref="AN18:AN19"/>
    <mergeCell ref="AO18:AO19"/>
    <mergeCell ref="AP18:AP19"/>
    <mergeCell ref="AS18:AS19"/>
    <mergeCell ref="AT18:AT19"/>
    <mergeCell ref="AU18:AU19"/>
    <mergeCell ref="AV18:AV19"/>
    <mergeCell ref="AW18:AW19"/>
    <mergeCell ref="AX18:AX19"/>
    <mergeCell ref="B20:B21"/>
    <mergeCell ref="C20:C21"/>
    <mergeCell ref="E20:E21"/>
    <mergeCell ref="F20:F21"/>
    <mergeCell ref="G20:G21"/>
    <mergeCell ref="H20:H21"/>
    <mergeCell ref="I20:I21"/>
    <mergeCell ref="J20:J21"/>
    <mergeCell ref="M20:M21"/>
    <mergeCell ref="N20:N21"/>
    <mergeCell ref="O20:O21"/>
    <mergeCell ref="P20:P21"/>
    <mergeCell ref="Q20:Q21"/>
    <mergeCell ref="R20:R21"/>
    <mergeCell ref="U20:U21"/>
    <mergeCell ref="V20:V21"/>
    <mergeCell ref="W20:W21"/>
    <mergeCell ref="X20:X21"/>
    <mergeCell ref="Y20:Y21"/>
    <mergeCell ref="Z20:Z21"/>
    <mergeCell ref="AC20:AC21"/>
    <mergeCell ref="AD20:AD21"/>
    <mergeCell ref="AE20:AE21"/>
    <mergeCell ref="AF20:AF21"/>
    <mergeCell ref="AG20:AG21"/>
    <mergeCell ref="AH20:AH21"/>
    <mergeCell ref="AK20:AK21"/>
    <mergeCell ref="AL20:AL21"/>
    <mergeCell ref="AM20:AM21"/>
    <mergeCell ref="AN20:AN21"/>
    <mergeCell ref="AO20:AO21"/>
    <mergeCell ref="AP20:AP21"/>
    <mergeCell ref="AS20:AS21"/>
    <mergeCell ref="AT20:AT21"/>
    <mergeCell ref="AU20:AU21"/>
    <mergeCell ref="AV20:AV21"/>
    <mergeCell ref="AW20:AW21"/>
    <mergeCell ref="AX20:AX21"/>
    <mergeCell ref="B22:B23"/>
    <mergeCell ref="C22:C23"/>
    <mergeCell ref="E22:E23"/>
    <mergeCell ref="F22:F23"/>
    <mergeCell ref="G22:G23"/>
    <mergeCell ref="H22:H23"/>
    <mergeCell ref="I22:I23"/>
    <mergeCell ref="J22:J23"/>
    <mergeCell ref="M22:M23"/>
    <mergeCell ref="N22:N23"/>
    <mergeCell ref="O22:O23"/>
    <mergeCell ref="P22:P23"/>
    <mergeCell ref="Q22:Q23"/>
    <mergeCell ref="R22:R23"/>
    <mergeCell ref="U22:U23"/>
    <mergeCell ref="V22:V23"/>
    <mergeCell ref="W22:W23"/>
    <mergeCell ref="X22:X23"/>
    <mergeCell ref="Y22:Y23"/>
    <mergeCell ref="Z22:Z23"/>
    <mergeCell ref="AC22:AC23"/>
    <mergeCell ref="AD22:AD23"/>
    <mergeCell ref="AE22:AE23"/>
    <mergeCell ref="AF22:AF23"/>
    <mergeCell ref="AG22:AG23"/>
    <mergeCell ref="AH22:AH23"/>
    <mergeCell ref="AK22:AK23"/>
    <mergeCell ref="AL22:AL23"/>
    <mergeCell ref="AM22:AM23"/>
    <mergeCell ref="AN22:AN23"/>
    <mergeCell ref="AO22:AO23"/>
    <mergeCell ref="AP22:AP23"/>
    <mergeCell ref="AS22:AS23"/>
    <mergeCell ref="AT22:AT23"/>
    <mergeCell ref="AU22:AU23"/>
    <mergeCell ref="AV22:AV23"/>
    <mergeCell ref="AW22:AW23"/>
    <mergeCell ref="AX22:AX23"/>
    <mergeCell ref="B24:B25"/>
    <mergeCell ref="C24:C25"/>
    <mergeCell ref="E24:E25"/>
    <mergeCell ref="F24:F25"/>
    <mergeCell ref="G24:G25"/>
    <mergeCell ref="H24:H25"/>
    <mergeCell ref="I24:I25"/>
    <mergeCell ref="J24:J25"/>
    <mergeCell ref="M24:M25"/>
    <mergeCell ref="N24:N25"/>
    <mergeCell ref="O24:O25"/>
    <mergeCell ref="P24:P25"/>
    <mergeCell ref="Q24:Q25"/>
    <mergeCell ref="R24:R25"/>
    <mergeCell ref="U24:U25"/>
    <mergeCell ref="V24:V25"/>
    <mergeCell ref="W24:W25"/>
    <mergeCell ref="X24:X25"/>
    <mergeCell ref="Y24:Y25"/>
    <mergeCell ref="Z24:Z25"/>
    <mergeCell ref="AC24:AC25"/>
    <mergeCell ref="AD24:AD25"/>
    <mergeCell ref="AE24:AE25"/>
    <mergeCell ref="AF24:AF25"/>
    <mergeCell ref="AG24:AG25"/>
    <mergeCell ref="AH24:AH25"/>
    <mergeCell ref="AK24:AK25"/>
    <mergeCell ref="AL24:AL25"/>
    <mergeCell ref="AM24:AM25"/>
    <mergeCell ref="AN24:AN25"/>
    <mergeCell ref="AO24:AO25"/>
    <mergeCell ref="AP24:AP25"/>
    <mergeCell ref="AS24:AS25"/>
    <mergeCell ref="AT24:AT25"/>
    <mergeCell ref="AU24:AU25"/>
    <mergeCell ref="AV24:AV25"/>
    <mergeCell ref="AW24:AW25"/>
    <mergeCell ref="AX24:AX25"/>
    <mergeCell ref="D26:E26"/>
    <mergeCell ref="F26:G26"/>
    <mergeCell ref="H26:J26"/>
    <mergeCell ref="L26:M26"/>
    <mergeCell ref="N26:O26"/>
    <mergeCell ref="P26:R26"/>
    <mergeCell ref="T26:U26"/>
    <mergeCell ref="V26:W26"/>
    <mergeCell ref="X26:Z26"/>
    <mergeCell ref="AB26:AC26"/>
    <mergeCell ref="AD26:AE26"/>
    <mergeCell ref="AF26:AH26"/>
    <mergeCell ref="AJ26:AK26"/>
    <mergeCell ref="AL26:AM26"/>
    <mergeCell ref="AN26:AP26"/>
    <mergeCell ref="AR26:AS26"/>
    <mergeCell ref="AT26:AU26"/>
    <mergeCell ref="AV26:AX26"/>
    <mergeCell ref="D27:E27"/>
    <mergeCell ref="F27:G27"/>
    <mergeCell ref="H27:J27"/>
    <mergeCell ref="L27:M27"/>
    <mergeCell ref="N27:O27"/>
    <mergeCell ref="P27:R27"/>
    <mergeCell ref="T27:U27"/>
    <mergeCell ref="V27:W27"/>
    <mergeCell ref="X27:Z27"/>
    <mergeCell ref="AB27:AC27"/>
    <mergeCell ref="AD27:AE27"/>
    <mergeCell ref="AF27:AH27"/>
    <mergeCell ref="AJ27:AK27"/>
    <mergeCell ref="AL27:AM27"/>
    <mergeCell ref="AN27:AP27"/>
    <mergeCell ref="AR27:AS27"/>
    <mergeCell ref="AT27:AU27"/>
    <mergeCell ref="AV27:AX27"/>
    <mergeCell ref="F29:G29"/>
    <mergeCell ref="N29:O29"/>
    <mergeCell ref="V29:W29"/>
    <mergeCell ref="AD29:AE29"/>
    <mergeCell ref="AL29:AM29"/>
    <mergeCell ref="AT29:AU29"/>
  </mergeCells>
  <conditionalFormatting sqref="D27 L27 T27 AB27 AJ27 AR27">
    <cfRule type="cellIs" priority="2" operator="equal" aboveAverage="0" equalAverage="0" bottom="0" percent="0" rank="0" text="" dxfId="0">
      <formula>1</formula>
    </cfRule>
  </conditionalFormatting>
  <printOptions headings="false" gridLines="false" gridLinesSet="true" horizontalCentered="false" verticalCentered="false"/>
  <pageMargins left="0.39375" right="0.39375" top="0.39375" bottom="0.560416666666667" header="0.511811023622047" footer="0.393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&amp;L&amp;12© CSSC-TSA Results&amp;R&amp;12Published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true"/>
  </sheetPr>
  <dimension ref="A1:W46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ColWidth="9.0546875" defaultRowHeight="14.65" zeroHeight="false" outlineLevelRow="0" outlineLevelCol="0"/>
  <cols>
    <col collapsed="false" customWidth="true" hidden="false" outlineLevel="0" max="1" min="1" style="6" width="2.06"/>
    <col collapsed="false" customWidth="true" hidden="false" outlineLevel="0" max="2" min="2" style="84" width="10.93"/>
    <col collapsed="false" customWidth="true" hidden="false" outlineLevel="0" max="3" min="3" style="84" width="15.51"/>
    <col collapsed="false" customWidth="true" hidden="false" outlineLevel="0" max="23" min="4" style="2" width="6.18"/>
    <col collapsed="false" customWidth="true" hidden="false" outlineLevel="0" max="45" min="24" style="2" width="4.5"/>
  </cols>
  <sheetData>
    <row r="1" s="6" customFormat="true" ht="14.65" hidden="true" customHeight="false" outlineLevel="0" collapsed="false">
      <c r="B1" s="84"/>
      <c r="C1" s="84"/>
      <c r="E1" s="2" t="str">
        <f aca="false">IF(YEAR($D$16)&lt;&gt;YEAR($V$16),"Winter","Summer")</f>
        <v>Winter</v>
      </c>
      <c r="F1" s="2" t="str">
        <f aca="false">IF(YEAR($D$16)&lt;&gt;YEAR($V$16),CONCATENATE(YEAR($D$16),"/",RIGHT(YEAR($V$16),2)),YEAR($D$16))</f>
        <v>2024/25</v>
      </c>
      <c r="H1" s="6" t="n">
        <f aca="false">COUNTIF($E$33:$W$33,"Y")</f>
        <v>0</v>
      </c>
    </row>
    <row r="2" customFormat="false" ht="7.45" hidden="false" customHeight="true" outlineLevel="0" collapsed="false">
      <c r="A2" s="85"/>
      <c r="B2" s="86"/>
      <c r="C2" s="87"/>
      <c r="D2" s="87"/>
    </row>
    <row r="3" customFormat="false" ht="19.35" hidden="false" customHeight="true" outlineLevel="0" collapsed="false">
      <c r="A3" s="2"/>
      <c r="B3" s="88" t="str">
        <f aca="false">CONCATENATE("Rename this spreadsheet file as """,MID($E$1,1,1),"I50M Div Z"" where Z is your div no.")</f>
        <v>Rename this spreadsheet file as "WI50M Div Z" where Z is your div no.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</row>
    <row r="4" customFormat="false" ht="34.3" hidden="false" customHeight="true" outlineLevel="0" collapsed="false">
      <c r="A4" s="2"/>
      <c r="B4" s="89" t="s">
        <v>18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</row>
    <row r="5" customFormat="false" ht="17.35" hidden="false" customHeight="false" outlineLevel="0" collapsed="false">
      <c r="A5" s="2"/>
      <c r="B5" s="90" t="str">
        <f aca="true">CONCATENATE("Replace ""Z"" in the division number cell (",SUBSTITUTE(CELL("address",$B$18),"$",""),") with the appropriate division number (the title is then determined automatically).")</f>
        <v>Replace "Z" in the division number cell (B18) with the appropriate division number (the title is then determined automatically).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customFormat="false" ht="32.8" hidden="false" customHeight="true" outlineLevel="0" collapsed="false">
      <c r="A6" s="2"/>
      <c r="B6" s="91" t="s">
        <v>19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</row>
    <row r="7" customFormat="false" ht="32.8" hidden="false" customHeight="true" outlineLevel="0" collapsed="false">
      <c r="A7" s="2"/>
      <c r="B7" s="89" t="s">
        <v>20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</row>
    <row r="8" customFormat="false" ht="32.8" hidden="false" customHeight="true" outlineLevel="0" collapsed="false">
      <c r="A8" s="2"/>
      <c r="B8" s="91" t="s">
        <v>21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</row>
    <row r="9" customFormat="false" ht="48.5" hidden="false" customHeight="false" outlineLevel="0" collapsed="false">
      <c r="A9" s="2"/>
      <c r="B9" s="90" t="str">
        <f aca="false">CONCATENATE("After each round is complete, select the result sheet and menu File &gt; Export &gt; PDF. Ensure the range is “selected sheets” then click Export. Save the file as ",MID($E$1,1,1),"I50M Div Z.pdf where Z is your div no. Email the pdf to the CSSC TSA Results address (or upload through the web site). Please don't send this spreadsheet.")</f>
        <v>After each round is complete, select the result sheet and menu File &gt; Export &gt; PDF. Ensure the range is “selected sheets” then click Export. Save the file as WI50M Div Z.pdf where Z is your div no. Email the pdf to the CSSC TSA Results address (or upload through the web site). Please don't send this spreadsheet.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</row>
    <row r="10" customFormat="false" ht="17.35" hidden="false" customHeight="true" outlineLevel="0" collapsed="false">
      <c r="A10" s="2"/>
      <c r="B10" s="92" t="str">
        <f aca="false">CONCATENATE("You can hide these ",ROW($B$10)-ROW($B$3)+1," rows if you don’t need the instructions any more.")</f>
        <v>You can hide these 8 rows if you don’t need the instructions any more.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</row>
    <row r="11" customFormat="false" ht="14.65" hidden="false" customHeight="false" outlineLevel="0" collapsed="false">
      <c r="A11" s="85"/>
      <c r="B11" s="2"/>
      <c r="C11" s="2"/>
    </row>
    <row r="12" s="6" customFormat="true" ht="14.65" hidden="false" customHeight="false" outlineLevel="0" collapsed="false">
      <c r="B12" s="23" t="s">
        <v>22</v>
      </c>
      <c r="C12" s="2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="6" customFormat="true" ht="14.65" hidden="false" customHeight="false" outlineLevel="0" collapsed="false">
      <c r="B13" s="93" t="s">
        <v>23</v>
      </c>
      <c r="C13" s="94" t="s">
        <v>24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="6" customFormat="true" ht="14.65" hidden="false" customHeight="true" outlineLevel="0" collapsed="false">
      <c r="B14" s="95" t="s">
        <v>25</v>
      </c>
      <c r="C14" s="9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="6" customFormat="true" ht="14.65" hidden="false" customHeight="false" outlineLevel="0" collapsed="false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="6" customFormat="true" ht="14.65" hidden="false" customHeight="false" outlineLevel="0" collapsed="false">
      <c r="B16" s="23"/>
      <c r="C16" s="96" t="s">
        <v>26</v>
      </c>
      <c r="D16" s="97" t="n">
        <v>45586</v>
      </c>
      <c r="E16" s="97"/>
      <c r="F16" s="97" t="n">
        <v>45600</v>
      </c>
      <c r="G16" s="97"/>
      <c r="H16" s="97" t="n">
        <v>45614</v>
      </c>
      <c r="I16" s="97"/>
      <c r="J16" s="97" t="n">
        <v>45628</v>
      </c>
      <c r="K16" s="97"/>
      <c r="L16" s="97" t="n">
        <v>45642</v>
      </c>
      <c r="M16" s="97"/>
      <c r="N16" s="97" t="n">
        <v>45663</v>
      </c>
      <c r="O16" s="97"/>
      <c r="P16" s="97" t="n">
        <v>45677</v>
      </c>
      <c r="Q16" s="97"/>
      <c r="R16" s="97" t="n">
        <v>45691</v>
      </c>
      <c r="S16" s="97"/>
      <c r="T16" s="97" t="n">
        <v>45705</v>
      </c>
      <c r="U16" s="97"/>
      <c r="V16" s="97" t="n">
        <v>45719</v>
      </c>
      <c r="W16" s="97"/>
    </row>
    <row r="17" customFormat="false" ht="14.65" hidden="false" customHeight="false" outlineLevel="0" collapsed="false">
      <c r="B17" s="98" t="s">
        <v>27</v>
      </c>
      <c r="C17" s="96" t="s">
        <v>28</v>
      </c>
      <c r="D17" s="99" t="n">
        <f aca="false">D16+5</f>
        <v>45591</v>
      </c>
      <c r="E17" s="99"/>
      <c r="F17" s="100" t="n">
        <f aca="false">F16+5</f>
        <v>45605</v>
      </c>
      <c r="G17" s="100"/>
      <c r="H17" s="100" t="n">
        <f aca="false">H16+5</f>
        <v>45619</v>
      </c>
      <c r="I17" s="100"/>
      <c r="J17" s="100" t="n">
        <f aca="false">J16+5</f>
        <v>45633</v>
      </c>
      <c r="K17" s="100"/>
      <c r="L17" s="100" t="n">
        <f aca="false">L16+5</f>
        <v>45647</v>
      </c>
      <c r="M17" s="100"/>
      <c r="N17" s="100" t="n">
        <f aca="false">N16+5</f>
        <v>45668</v>
      </c>
      <c r="O17" s="100"/>
      <c r="P17" s="100" t="n">
        <f aca="false">P16+5</f>
        <v>45682</v>
      </c>
      <c r="Q17" s="100"/>
      <c r="R17" s="100" t="n">
        <f aca="false">R16+5</f>
        <v>45696</v>
      </c>
      <c r="S17" s="100"/>
      <c r="T17" s="100" t="n">
        <f aca="false">T16+5</f>
        <v>45710</v>
      </c>
      <c r="U17" s="100"/>
      <c r="V17" s="100" t="n">
        <f aca="false">V16+5</f>
        <v>45724</v>
      </c>
      <c r="W17" s="100"/>
    </row>
    <row r="18" s="6" customFormat="true" ht="14.25" hidden="false" customHeight="true" outlineLevel="0" collapsed="false">
      <c r="B18" s="101" t="s">
        <v>29</v>
      </c>
      <c r="C18" s="102" t="s">
        <v>30</v>
      </c>
      <c r="D18" s="103" t="n">
        <v>1</v>
      </c>
      <c r="E18" s="103"/>
      <c r="F18" s="103" t="n">
        <v>2</v>
      </c>
      <c r="G18" s="103"/>
      <c r="H18" s="103" t="n">
        <v>3</v>
      </c>
      <c r="I18" s="103"/>
      <c r="J18" s="103" t="n">
        <v>4</v>
      </c>
      <c r="K18" s="103"/>
      <c r="L18" s="103" t="n">
        <v>5</v>
      </c>
      <c r="M18" s="103"/>
      <c r="N18" s="103" t="n">
        <v>6</v>
      </c>
      <c r="O18" s="103"/>
      <c r="P18" s="103" t="n">
        <v>7</v>
      </c>
      <c r="Q18" s="103"/>
      <c r="R18" s="103" t="n">
        <v>8</v>
      </c>
      <c r="S18" s="103"/>
      <c r="T18" s="103" t="n">
        <v>9</v>
      </c>
      <c r="U18" s="103"/>
      <c r="V18" s="103" t="n">
        <v>10</v>
      </c>
      <c r="W18" s="103"/>
    </row>
    <row r="19" s="6" customFormat="true" ht="21.6" hidden="false" customHeight="true" outlineLevel="0" collapsed="false">
      <c r="B19" s="104" t="str">
        <f aca="false">CONCATENATE("CSSC TSA ",$E$1," ",$F$1," I50M Div ",$B$18)</f>
        <v>CSSC TSA Winter 2024/25 I50M Div Z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</row>
    <row r="20" customFormat="false" ht="17.45" hidden="false" customHeight="true" outlineLevel="0" collapsed="false">
      <c r="A20" s="10"/>
      <c r="B20" s="105"/>
      <c r="C20" s="106"/>
      <c r="D20" s="107"/>
      <c r="E20" s="108" t="str">
        <f aca="false">IF(D20="","",SUM(D20:D21)+(2-COUNT(D20:D21))*100)</f>
        <v/>
      </c>
      <c r="F20" s="107"/>
      <c r="G20" s="108" t="str">
        <f aca="false">IF(F20="","",SUM(F20:F21)+(2-COUNT(F20:F21))*100)</f>
        <v/>
      </c>
      <c r="H20" s="107"/>
      <c r="I20" s="108" t="str">
        <f aca="false">IF(H20="","",SUM(H20:H21)+(2-COUNT(H20:H21))*100)</f>
        <v/>
      </c>
      <c r="J20" s="107"/>
      <c r="K20" s="108" t="str">
        <f aca="false">IF(J20="","",SUM(J20:J21)+(2-COUNT(J20:J21))*100)</f>
        <v/>
      </c>
      <c r="L20" s="107"/>
      <c r="M20" s="108" t="str">
        <f aca="false">IF(L20="","",SUM(L20:L21)+(2-COUNT(L20:L21))*100)</f>
        <v/>
      </c>
      <c r="N20" s="107"/>
      <c r="O20" s="108" t="str">
        <f aca="false">IF(N20="","",SUM(N20:N21)+(2-COUNT(N20:N21))*100)</f>
        <v/>
      </c>
      <c r="P20" s="107"/>
      <c r="Q20" s="108" t="str">
        <f aca="false">IF(P20="","",SUM(P20:P21)+(2-COUNT(P20:P21))*100)</f>
        <v/>
      </c>
      <c r="R20" s="107"/>
      <c r="S20" s="108" t="str">
        <f aca="false">IF(R20="","",SUM(R20:R21)+(2-COUNT(R20:R21))*100)</f>
        <v/>
      </c>
      <c r="T20" s="107"/>
      <c r="U20" s="108" t="str">
        <f aca="false">IF(T20="","",SUM(T20:T21)+(2-COUNT(T20:T21))*100)</f>
        <v/>
      </c>
      <c r="V20" s="107"/>
      <c r="W20" s="108" t="str">
        <f aca="false">IF(V20="","",SUM(V20:V21)+(2-COUNT(V20:V21))*100)</f>
        <v/>
      </c>
    </row>
    <row r="21" customFormat="false" ht="17.45" hidden="false" customHeight="true" outlineLevel="0" collapsed="false">
      <c r="A21" s="10"/>
      <c r="B21" s="109"/>
      <c r="C21" s="109"/>
      <c r="D21" s="110"/>
      <c r="E21" s="108"/>
      <c r="F21" s="110"/>
      <c r="G21" s="108"/>
      <c r="H21" s="110"/>
      <c r="I21" s="108"/>
      <c r="J21" s="110"/>
      <c r="K21" s="108"/>
      <c r="L21" s="110"/>
      <c r="M21" s="108"/>
      <c r="N21" s="110"/>
      <c r="O21" s="108"/>
      <c r="P21" s="110"/>
      <c r="Q21" s="108"/>
      <c r="R21" s="110"/>
      <c r="S21" s="108"/>
      <c r="T21" s="110"/>
      <c r="U21" s="108"/>
      <c r="V21" s="110"/>
      <c r="W21" s="108"/>
    </row>
    <row r="22" customFormat="false" ht="17.45" hidden="false" customHeight="true" outlineLevel="0" collapsed="false">
      <c r="A22" s="10"/>
      <c r="B22" s="105"/>
      <c r="C22" s="111"/>
      <c r="D22" s="107"/>
      <c r="E22" s="108" t="str">
        <f aca="false">IF(D22="","",SUM(D22:D23)+(2-COUNT(D22:D23))*100)</f>
        <v/>
      </c>
      <c r="F22" s="107"/>
      <c r="G22" s="108" t="str">
        <f aca="false">IF(F22="","",SUM(F22:F23)+(2-COUNT(F22:F23))*100)</f>
        <v/>
      </c>
      <c r="H22" s="107"/>
      <c r="I22" s="108" t="str">
        <f aca="false">IF(H22="","",SUM(H22:H23)+(2-COUNT(H22:H23))*100)</f>
        <v/>
      </c>
      <c r="J22" s="107"/>
      <c r="K22" s="108" t="str">
        <f aca="false">IF(J22="","",SUM(J22:J23)+(2-COUNT(J22:J23))*100)</f>
        <v/>
      </c>
      <c r="L22" s="107"/>
      <c r="M22" s="108" t="str">
        <f aca="false">IF(L22="","",SUM(L22:L23)+(2-COUNT(L22:L23))*100)</f>
        <v/>
      </c>
      <c r="N22" s="107"/>
      <c r="O22" s="108" t="str">
        <f aca="false">IF(N22="","",SUM(N22:N23)+(2-COUNT(N22:N23))*100)</f>
        <v/>
      </c>
      <c r="P22" s="107"/>
      <c r="Q22" s="108" t="str">
        <f aca="false">IF(P22="","",SUM(P22:P23)+(2-COUNT(P22:P23))*100)</f>
        <v/>
      </c>
      <c r="R22" s="107"/>
      <c r="S22" s="108" t="str">
        <f aca="false">IF(R22="","",SUM(R22:R23)+(2-COUNT(R22:R23))*100)</f>
        <v/>
      </c>
      <c r="T22" s="107"/>
      <c r="U22" s="108" t="str">
        <f aca="false">IF(T22="","",SUM(T22:T23)+(2-COUNT(T22:T23))*100)</f>
        <v/>
      </c>
      <c r="V22" s="107"/>
      <c r="W22" s="108" t="str">
        <f aca="false">IF(V22="","",SUM(V22:V23)+(2-COUNT(V22:V23))*100)</f>
        <v/>
      </c>
    </row>
    <row r="23" customFormat="false" ht="17.45" hidden="false" customHeight="true" outlineLevel="0" collapsed="false">
      <c r="A23" s="10"/>
      <c r="B23" s="109"/>
      <c r="C23" s="109"/>
      <c r="D23" s="110"/>
      <c r="E23" s="108"/>
      <c r="F23" s="110"/>
      <c r="G23" s="108"/>
      <c r="H23" s="110"/>
      <c r="I23" s="108"/>
      <c r="J23" s="110"/>
      <c r="K23" s="108"/>
      <c r="L23" s="110"/>
      <c r="M23" s="108"/>
      <c r="N23" s="110"/>
      <c r="O23" s="108"/>
      <c r="P23" s="110"/>
      <c r="Q23" s="108"/>
      <c r="R23" s="110"/>
      <c r="S23" s="108"/>
      <c r="T23" s="110"/>
      <c r="U23" s="108"/>
      <c r="V23" s="110"/>
      <c r="W23" s="108"/>
    </row>
    <row r="24" customFormat="false" ht="17.45" hidden="false" customHeight="true" outlineLevel="0" collapsed="false">
      <c r="A24" s="10"/>
      <c r="B24" s="105"/>
      <c r="C24" s="111"/>
      <c r="D24" s="107"/>
      <c r="E24" s="108" t="str">
        <f aca="false">IF(D24="","",SUM(D24:D25)+(2-COUNT(D24:D25))*100)</f>
        <v/>
      </c>
      <c r="F24" s="107"/>
      <c r="G24" s="108" t="str">
        <f aca="false">IF(F24="","",SUM(F24:F25)+(2-COUNT(F24:F25))*100)</f>
        <v/>
      </c>
      <c r="H24" s="107"/>
      <c r="I24" s="108" t="str">
        <f aca="false">IF(H24="","",SUM(H24:H25)+(2-COUNT(H24:H25))*100)</f>
        <v/>
      </c>
      <c r="J24" s="107"/>
      <c r="K24" s="108" t="str">
        <f aca="false">IF(J24="","",SUM(J24:J25)+(2-COUNT(J24:J25))*100)</f>
        <v/>
      </c>
      <c r="L24" s="107"/>
      <c r="M24" s="108" t="str">
        <f aca="false">IF(L24="","",SUM(L24:L25)+(2-COUNT(L24:L25))*100)</f>
        <v/>
      </c>
      <c r="N24" s="107"/>
      <c r="O24" s="108" t="str">
        <f aca="false">IF(N24="","",SUM(N24:N25)+(2-COUNT(N24:N25))*100)</f>
        <v/>
      </c>
      <c r="P24" s="107"/>
      <c r="Q24" s="108" t="str">
        <f aca="false">IF(P24="","",SUM(P24:P25)+(2-COUNT(P24:P25))*100)</f>
        <v/>
      </c>
      <c r="R24" s="107"/>
      <c r="S24" s="108" t="str">
        <f aca="false">IF(R24="","",SUM(R24:R25)+(2-COUNT(R24:R25))*100)</f>
        <v/>
      </c>
      <c r="T24" s="107"/>
      <c r="U24" s="108" t="str">
        <f aca="false">IF(T24="","",SUM(T24:T25)+(2-COUNT(T24:T25))*100)</f>
        <v/>
      </c>
      <c r="V24" s="107"/>
      <c r="W24" s="108" t="str">
        <f aca="false">IF(V24="","",SUM(V24:V25)+(2-COUNT(V24:V25))*100)</f>
        <v/>
      </c>
    </row>
    <row r="25" customFormat="false" ht="17.45" hidden="false" customHeight="true" outlineLevel="0" collapsed="false">
      <c r="A25" s="10"/>
      <c r="B25" s="112"/>
      <c r="C25" s="112"/>
      <c r="D25" s="110"/>
      <c r="E25" s="108"/>
      <c r="F25" s="110"/>
      <c r="G25" s="108"/>
      <c r="H25" s="110"/>
      <c r="I25" s="108"/>
      <c r="J25" s="110"/>
      <c r="K25" s="108"/>
      <c r="L25" s="110"/>
      <c r="M25" s="108"/>
      <c r="N25" s="110"/>
      <c r="O25" s="108"/>
      <c r="P25" s="110"/>
      <c r="Q25" s="108"/>
      <c r="R25" s="110"/>
      <c r="S25" s="108"/>
      <c r="T25" s="110"/>
      <c r="U25" s="108"/>
      <c r="V25" s="110"/>
      <c r="W25" s="108"/>
    </row>
    <row r="26" customFormat="false" ht="17.45" hidden="false" customHeight="true" outlineLevel="0" collapsed="false">
      <c r="A26" s="10"/>
      <c r="B26" s="113"/>
      <c r="C26" s="111"/>
      <c r="D26" s="107"/>
      <c r="E26" s="108" t="str">
        <f aca="false">IF(D26="","",SUM(D26:D27)+(2-COUNT(D26:D27))*100)</f>
        <v/>
      </c>
      <c r="F26" s="107"/>
      <c r="G26" s="108" t="str">
        <f aca="false">IF(F26="","",SUM(F26:F27)+(2-COUNT(F26:F27))*100)</f>
        <v/>
      </c>
      <c r="H26" s="107"/>
      <c r="I26" s="108" t="str">
        <f aca="false">IF(H26="","",SUM(H26:H27)+(2-COUNT(H26:H27))*100)</f>
        <v/>
      </c>
      <c r="J26" s="107"/>
      <c r="K26" s="108" t="str">
        <f aca="false">IF(J26="","",SUM(J26:J27)+(2-COUNT(J26:J27))*100)</f>
        <v/>
      </c>
      <c r="L26" s="107"/>
      <c r="M26" s="108" t="str">
        <f aca="false">IF(L26="","",SUM(L26:L27)+(2-COUNT(L26:L27))*100)</f>
        <v/>
      </c>
      <c r="N26" s="107"/>
      <c r="O26" s="108" t="str">
        <f aca="false">IF(N26="","",SUM(N26:N27)+(2-COUNT(N26:N27))*100)</f>
        <v/>
      </c>
      <c r="P26" s="107"/>
      <c r="Q26" s="108" t="str">
        <f aca="false">IF(P26="","",SUM(P26:P27)+(2-COUNT(P26:P27))*100)</f>
        <v/>
      </c>
      <c r="R26" s="107"/>
      <c r="S26" s="108" t="str">
        <f aca="false">IF(R26="","",SUM(R26:R27)+(2-COUNT(R26:R27))*100)</f>
        <v/>
      </c>
      <c r="T26" s="107"/>
      <c r="U26" s="108" t="str">
        <f aca="false">IF(T26="","",SUM(T26:T27)+(2-COUNT(T26:T27))*100)</f>
        <v/>
      </c>
      <c r="V26" s="107"/>
      <c r="W26" s="108" t="str">
        <f aca="false">IF(V26="","",SUM(V26:V27)+(2-COUNT(V26:V27))*100)</f>
        <v/>
      </c>
    </row>
    <row r="27" customFormat="false" ht="17.45" hidden="false" customHeight="true" outlineLevel="0" collapsed="false">
      <c r="A27" s="10"/>
      <c r="B27" s="112"/>
      <c r="C27" s="112"/>
      <c r="D27" s="110"/>
      <c r="E27" s="108"/>
      <c r="F27" s="110"/>
      <c r="G27" s="108"/>
      <c r="H27" s="110"/>
      <c r="I27" s="108"/>
      <c r="J27" s="110"/>
      <c r="K27" s="108"/>
      <c r="L27" s="110"/>
      <c r="M27" s="108"/>
      <c r="N27" s="110"/>
      <c r="O27" s="108"/>
      <c r="P27" s="110"/>
      <c r="Q27" s="108"/>
      <c r="R27" s="110"/>
      <c r="S27" s="108"/>
      <c r="T27" s="110"/>
      <c r="U27" s="108"/>
      <c r="V27" s="110"/>
      <c r="W27" s="108"/>
    </row>
    <row r="28" customFormat="false" ht="17.45" hidden="false" customHeight="true" outlineLevel="0" collapsed="false">
      <c r="B28" s="105"/>
      <c r="C28" s="111"/>
      <c r="D28" s="107"/>
      <c r="E28" s="108" t="str">
        <f aca="false">IF(D28="","",SUM(D28:D29)+(2-COUNT(D28:D29))*100)</f>
        <v/>
      </c>
      <c r="F28" s="107"/>
      <c r="G28" s="108" t="str">
        <f aca="false">IF(F28="","",SUM(F28:F29)+(2-COUNT(F28:F29))*100)</f>
        <v/>
      </c>
      <c r="H28" s="107"/>
      <c r="I28" s="108" t="str">
        <f aca="false">IF(H28="","",SUM(H28:H29)+(2-COUNT(H28:H29))*100)</f>
        <v/>
      </c>
      <c r="J28" s="107"/>
      <c r="K28" s="108" t="str">
        <f aca="false">IF(J28="","",SUM(J28:J29)+(2-COUNT(J28:J29))*100)</f>
        <v/>
      </c>
      <c r="L28" s="107"/>
      <c r="M28" s="108" t="str">
        <f aca="false">IF(L28="","",SUM(L28:L29)+(2-COUNT(L28:L29))*100)</f>
        <v/>
      </c>
      <c r="N28" s="107"/>
      <c r="O28" s="108" t="str">
        <f aca="false">IF(N28="","",SUM(N28:N29)+(2-COUNT(N28:N29))*100)</f>
        <v/>
      </c>
      <c r="P28" s="107"/>
      <c r="Q28" s="108" t="str">
        <f aca="false">IF(P28="","",SUM(P28:P29)+(2-COUNT(P28:P29))*100)</f>
        <v/>
      </c>
      <c r="R28" s="107"/>
      <c r="S28" s="108" t="str">
        <f aca="false">IF(R28="","",SUM(R28:R29)+(2-COUNT(R28:R29))*100)</f>
        <v/>
      </c>
      <c r="T28" s="107"/>
      <c r="U28" s="108" t="str">
        <f aca="false">IF(T28="","",SUM(T28:T29)+(2-COUNT(T28:T29))*100)</f>
        <v/>
      </c>
      <c r="V28" s="107"/>
      <c r="W28" s="108" t="str">
        <f aca="false">IF(V28="","",SUM(V28:V29)+(2-COUNT(V28:V29))*100)</f>
        <v/>
      </c>
    </row>
    <row r="29" customFormat="false" ht="17.45" hidden="false" customHeight="true" outlineLevel="0" collapsed="false">
      <c r="B29" s="112"/>
      <c r="C29" s="112"/>
      <c r="D29" s="110"/>
      <c r="E29" s="108"/>
      <c r="F29" s="110"/>
      <c r="G29" s="108"/>
      <c r="H29" s="110"/>
      <c r="I29" s="108"/>
      <c r="J29" s="110"/>
      <c r="K29" s="108"/>
      <c r="L29" s="110"/>
      <c r="M29" s="108"/>
      <c r="N29" s="110"/>
      <c r="O29" s="108"/>
      <c r="P29" s="110"/>
      <c r="Q29" s="108"/>
      <c r="R29" s="110"/>
      <c r="S29" s="108"/>
      <c r="T29" s="110"/>
      <c r="U29" s="108"/>
      <c r="V29" s="110"/>
      <c r="W29" s="108"/>
    </row>
    <row r="30" customFormat="false" ht="17.45" hidden="false" customHeight="true" outlineLevel="0" collapsed="false">
      <c r="B30" s="114"/>
      <c r="C30" s="111"/>
      <c r="D30" s="115"/>
      <c r="E30" s="108" t="str">
        <f aca="false">IF(D30="","",SUM(D30:D31)+(2-COUNT(D30:D31))*100)</f>
        <v/>
      </c>
      <c r="F30" s="107"/>
      <c r="G30" s="108" t="str">
        <f aca="false">IF(F30="","",SUM(F30:F31)+(2-COUNT(F30:F31))*100)</f>
        <v/>
      </c>
      <c r="H30" s="107"/>
      <c r="I30" s="108" t="str">
        <f aca="false">IF(H30="","",SUM(H30:H31)+(2-COUNT(H30:H31))*100)</f>
        <v/>
      </c>
      <c r="J30" s="107"/>
      <c r="K30" s="108" t="str">
        <f aca="false">IF(J30="","",SUM(J30:J31)+(2-COUNT(J30:J31))*100)</f>
        <v/>
      </c>
      <c r="L30" s="107"/>
      <c r="M30" s="108" t="str">
        <f aca="false">IF(L30="","",SUM(L30:L31)+(2-COUNT(L30:L31))*100)</f>
        <v/>
      </c>
      <c r="N30" s="107"/>
      <c r="O30" s="108" t="str">
        <f aca="false">IF(N30="","",SUM(N30:N31)+(2-COUNT(N30:N31))*100)</f>
        <v/>
      </c>
      <c r="P30" s="107"/>
      <c r="Q30" s="108" t="str">
        <f aca="false">IF(P30="","",SUM(P30:P31)+(2-COUNT(P30:P31))*100)</f>
        <v/>
      </c>
      <c r="R30" s="107"/>
      <c r="S30" s="108" t="str">
        <f aca="false">IF(R30="","",SUM(R30:R31)+(2-COUNT(R30:R31))*100)</f>
        <v/>
      </c>
      <c r="T30" s="107"/>
      <c r="U30" s="108" t="str">
        <f aca="false">IF(T30="","",SUM(T30:T31)+(2-COUNT(T30:T31))*100)</f>
        <v/>
      </c>
      <c r="V30" s="107"/>
      <c r="W30" s="108" t="str">
        <f aca="false">IF(V30="","",SUM(V30:V31)+(2-COUNT(V30:V31))*100)</f>
        <v/>
      </c>
    </row>
    <row r="31" customFormat="false" ht="17.45" hidden="false" customHeight="true" outlineLevel="0" collapsed="false">
      <c r="B31" s="112"/>
      <c r="C31" s="112"/>
      <c r="D31" s="116"/>
      <c r="E31" s="108"/>
      <c r="F31" s="116"/>
      <c r="G31" s="108"/>
      <c r="H31" s="116"/>
      <c r="I31" s="108"/>
      <c r="J31" s="116"/>
      <c r="K31" s="108"/>
      <c r="L31" s="116"/>
      <c r="M31" s="108"/>
      <c r="N31" s="116"/>
      <c r="O31" s="108"/>
      <c r="P31" s="116"/>
      <c r="Q31" s="108"/>
      <c r="R31" s="116"/>
      <c r="S31" s="108"/>
      <c r="T31" s="116"/>
      <c r="U31" s="108"/>
      <c r="V31" s="116"/>
      <c r="W31" s="108"/>
    </row>
    <row r="32" customFormat="false" ht="14.65" hidden="false" customHeight="false" outlineLevel="0" collapsed="false">
      <c r="B32" s="117"/>
      <c r="C32" s="117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</row>
    <row r="33" customFormat="false" ht="14.65" hidden="false" customHeight="true" outlineLevel="0" collapsed="false">
      <c r="B33" s="119" t="s">
        <v>31</v>
      </c>
      <c r="C33" s="119"/>
      <c r="D33" s="119"/>
      <c r="E33" s="120" t="str">
        <f aca="true">IF($D$17&lt;TODAY(),"Y","")</f>
        <v/>
      </c>
      <c r="G33" s="120" t="str">
        <f aca="true">IF($F$17&lt;TODAY(),"Y","")</f>
        <v/>
      </c>
      <c r="I33" s="120" t="str">
        <f aca="true">IF($H$17&lt;TODAY(),"Y","")</f>
        <v/>
      </c>
      <c r="K33" s="120" t="str">
        <f aca="true">IF($J$17&lt;TODAY(),"Y","")</f>
        <v/>
      </c>
      <c r="M33" s="120" t="str">
        <f aca="true">IF($L$17&lt;TODAY(),"Y","")</f>
        <v/>
      </c>
      <c r="O33" s="120" t="str">
        <f aca="true">IF($N$17&lt;TODAY(),"Y","")</f>
        <v/>
      </c>
      <c r="Q33" s="120" t="str">
        <f aca="true">IF($P$17&lt;TODAY(),"Y","")</f>
        <v/>
      </c>
      <c r="S33" s="120" t="str">
        <f aca="true">IF($R$17&lt;TODAY(),"Y","")</f>
        <v/>
      </c>
      <c r="U33" s="120" t="str">
        <f aca="true">IF($T$17&lt;TODAY(),"Y","")</f>
        <v/>
      </c>
      <c r="W33" s="120" t="str">
        <f aca="true">IF($V$17&lt;TODAY(),"Y","")</f>
        <v/>
      </c>
    </row>
    <row r="34" customFormat="false" ht="47.75" hidden="false" customHeight="true" outlineLevel="0" collapsed="false">
      <c r="B34" s="121" t="s">
        <v>32</v>
      </c>
      <c r="C34" s="121"/>
      <c r="D34" s="121"/>
    </row>
    <row r="35" customFormat="false" ht="14.65" hidden="false" customHeight="false" outlineLevel="0" collapsed="false">
      <c r="A35" s="2"/>
      <c r="B35" s="42"/>
      <c r="C35" s="42"/>
    </row>
    <row r="36" customFormat="false" ht="14.65" hidden="false" customHeight="false" outlineLevel="0" collapsed="false">
      <c r="A36" s="2"/>
      <c r="B36" s="42"/>
      <c r="C36" s="42"/>
    </row>
    <row r="37" customFormat="false" ht="14.65" hidden="false" customHeight="false" outlineLevel="0" collapsed="false">
      <c r="A37" s="2"/>
      <c r="B37" s="42"/>
      <c r="C37" s="42"/>
    </row>
    <row r="38" customFormat="false" ht="14.65" hidden="false" customHeight="false" outlineLevel="0" collapsed="false">
      <c r="A38" s="2"/>
      <c r="B38" s="42"/>
      <c r="C38" s="42"/>
    </row>
    <row r="39" customFormat="false" ht="14.65" hidden="false" customHeight="false" outlineLevel="0" collapsed="false">
      <c r="A39" s="2"/>
      <c r="B39" s="42"/>
      <c r="C39" s="42"/>
    </row>
    <row r="40" customFormat="false" ht="14.65" hidden="false" customHeight="false" outlineLevel="0" collapsed="false">
      <c r="A40" s="2"/>
      <c r="B40" s="42"/>
      <c r="C40" s="42"/>
    </row>
    <row r="41" customFormat="false" ht="14.65" hidden="false" customHeight="false" outlineLevel="0" collapsed="false">
      <c r="A41" s="2"/>
      <c r="B41" s="42"/>
      <c r="C41" s="42"/>
    </row>
    <row r="42" customFormat="false" ht="14.65" hidden="false" customHeight="false" outlineLevel="0" collapsed="false">
      <c r="A42" s="2"/>
      <c r="B42" s="42"/>
      <c r="C42" s="42"/>
    </row>
    <row r="43" customFormat="false" ht="14.65" hidden="false" customHeight="false" outlineLevel="0" collapsed="false">
      <c r="A43" s="2"/>
      <c r="B43" s="42"/>
      <c r="C43" s="42"/>
    </row>
    <row r="44" customFormat="false" ht="14.65" hidden="false" customHeight="false" outlineLevel="0" collapsed="false">
      <c r="A44" s="2"/>
      <c r="B44" s="42"/>
      <c r="C44" s="42"/>
    </row>
    <row r="45" customFormat="false" ht="14.65" hidden="false" customHeight="false" outlineLevel="0" collapsed="false">
      <c r="A45" s="2"/>
      <c r="B45" s="42"/>
      <c r="C45" s="42"/>
    </row>
    <row r="46" customFormat="false" ht="14.65" hidden="false" customHeight="false" outlineLevel="0" collapsed="false">
      <c r="A46" s="2"/>
      <c r="B46" s="42"/>
      <c r="C46" s="42"/>
    </row>
  </sheetData>
  <mergeCells count="108">
    <mergeCell ref="B3:W3"/>
    <mergeCell ref="B4:W4"/>
    <mergeCell ref="B5:W5"/>
    <mergeCell ref="B6:W6"/>
    <mergeCell ref="B7:W7"/>
    <mergeCell ref="B8:W8"/>
    <mergeCell ref="B9:W9"/>
    <mergeCell ref="B10:W10"/>
    <mergeCell ref="B14:C14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B19:W19"/>
    <mergeCell ref="E20:E21"/>
    <mergeCell ref="G20:G21"/>
    <mergeCell ref="I20:I21"/>
    <mergeCell ref="K20:K21"/>
    <mergeCell ref="M20:M21"/>
    <mergeCell ref="O20:O21"/>
    <mergeCell ref="Q20:Q21"/>
    <mergeCell ref="S20:S21"/>
    <mergeCell ref="U20:U21"/>
    <mergeCell ref="W20:W21"/>
    <mergeCell ref="B21:C21"/>
    <mergeCell ref="E22:E23"/>
    <mergeCell ref="G22:G23"/>
    <mergeCell ref="I22:I23"/>
    <mergeCell ref="K22:K23"/>
    <mergeCell ref="M22:M23"/>
    <mergeCell ref="O22:O23"/>
    <mergeCell ref="Q22:Q23"/>
    <mergeCell ref="S22:S23"/>
    <mergeCell ref="U22:U23"/>
    <mergeCell ref="W22:W23"/>
    <mergeCell ref="B23:C23"/>
    <mergeCell ref="E24:E25"/>
    <mergeCell ref="G24:G25"/>
    <mergeCell ref="I24:I25"/>
    <mergeCell ref="K24:K25"/>
    <mergeCell ref="M24:M25"/>
    <mergeCell ref="O24:O25"/>
    <mergeCell ref="Q24:Q25"/>
    <mergeCell ref="S24:S25"/>
    <mergeCell ref="U24:U25"/>
    <mergeCell ref="W24:W25"/>
    <mergeCell ref="B25:C25"/>
    <mergeCell ref="E26:E27"/>
    <mergeCell ref="G26:G27"/>
    <mergeCell ref="I26:I27"/>
    <mergeCell ref="K26:K27"/>
    <mergeCell ref="M26:M27"/>
    <mergeCell ref="O26:O27"/>
    <mergeCell ref="Q26:Q27"/>
    <mergeCell ref="S26:S27"/>
    <mergeCell ref="U26:U27"/>
    <mergeCell ref="W26:W27"/>
    <mergeCell ref="B27:C27"/>
    <mergeCell ref="E28:E29"/>
    <mergeCell ref="G28:G29"/>
    <mergeCell ref="I28:I29"/>
    <mergeCell ref="K28:K29"/>
    <mergeCell ref="M28:M29"/>
    <mergeCell ref="O28:O29"/>
    <mergeCell ref="Q28:Q29"/>
    <mergeCell ref="S28:S29"/>
    <mergeCell ref="U28:U29"/>
    <mergeCell ref="W28:W29"/>
    <mergeCell ref="B29:C29"/>
    <mergeCell ref="E30:E31"/>
    <mergeCell ref="G30:G31"/>
    <mergeCell ref="I30:I31"/>
    <mergeCell ref="K30:K31"/>
    <mergeCell ref="M30:M31"/>
    <mergeCell ref="O30:O31"/>
    <mergeCell ref="Q30:Q31"/>
    <mergeCell ref="S30:S31"/>
    <mergeCell ref="U30:U31"/>
    <mergeCell ref="W30:W31"/>
    <mergeCell ref="B31:C31"/>
    <mergeCell ref="B33:D33"/>
    <mergeCell ref="B34:D34"/>
  </mergeCells>
  <conditionalFormatting sqref="E33 G33 I33 K33 M33 O33 Q33 S33 U33 W33">
    <cfRule type="cellIs" priority="2" operator="equal" aboveAverage="0" equalAverage="0" bottom="0" percent="0" rank="0" text="" dxfId="1">
      <formula>"Y"</formula>
    </cfRule>
  </conditionalFormatting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461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2006-06-01T11:25:50Z</dcterms:created>
  <dc:creator>Trevor Langridge</dc:creator>
  <dc:description/>
  <dc:language>en-GB</dc:language>
  <cp:lastModifiedBy/>
  <cp:lastPrinted>2019-01-12T17:49:40Z</cp:lastPrinted>
  <dcterms:modified xsi:type="dcterms:W3CDTF">2024-09-11T21:00:41Z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1033-11.2.0.10078</vt:lpwstr>
  </property>
</Properties>
</file>